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KSI" sheetId="1" state="visible" r:id="rId1"/>
    <sheet xmlns:r="http://schemas.openxmlformats.org/officeDocument/2006/relationships" name="DATA_LAPORAN_KEUANGAN" sheetId="2" state="visible" r:id="rId2"/>
    <sheet xmlns:r="http://schemas.openxmlformats.org/officeDocument/2006/relationships" name="COMMON_SIZE_NERACA" sheetId="3" state="visible" r:id="rId3"/>
    <sheet xmlns:r="http://schemas.openxmlformats.org/officeDocument/2006/relationships" name="COMMON_SIZE_LABA_RUGI" sheetId="4" state="visible" r:id="rId4"/>
    <sheet xmlns:r="http://schemas.openxmlformats.org/officeDocument/2006/relationships" name="RASIO_LIKUIDITAS_LEVERAGE" sheetId="5" state="visible" r:id="rId5"/>
    <sheet xmlns:r="http://schemas.openxmlformats.org/officeDocument/2006/relationships" name="RASIO_EFISIENSI_PROFITABILITAS" sheetId="6" state="visible" r:id="rId6"/>
    <sheet xmlns:r="http://schemas.openxmlformats.org/officeDocument/2006/relationships" name="DUPONT_3_TAHAP" sheetId="7" state="visible" r:id="rId7"/>
    <sheet xmlns:r="http://schemas.openxmlformats.org/officeDocument/2006/relationships" name="DUPONT_5_TAHAP" sheetId="8" state="visible" r:id="rId8"/>
    <sheet xmlns:r="http://schemas.openxmlformats.org/officeDocument/2006/relationships" name="ALTMAN_ZSCORE" sheetId="9" state="visible" r:id="rId9"/>
    <sheet xmlns:r="http://schemas.openxmlformats.org/officeDocument/2006/relationships" name="KESALAHAN_UMUM" sheetId="10" state="visible" r:id="rId10"/>
  </sheets>
  <definedNames/>
  <calcPr calcId="124519" fullCalcOnLoad="1"/>
</workbook>
</file>

<file path=xl/styles.xml><?xml version="1.0" encoding="utf-8"?>
<styleSheet xmlns="http://schemas.openxmlformats.org/spreadsheetml/2006/main">
  <numFmts count="4">
    <numFmt numFmtId="164" formatCode="#,##0.0"/>
    <numFmt numFmtId="165" formatCode="0.00&quot;x&quot;"/>
    <numFmt numFmtId="166" formatCode="0.00000%"/>
    <numFmt numFmtId="167" formatCode="0.0000"/>
  </numFmts>
  <fonts count="4">
    <font>
      <name val="Calibri"/>
      <family val="2"/>
      <color theme="1"/>
      <sz val="11"/>
      <scheme val="minor"/>
    </font>
    <font>
      <name val="Calibri"/>
      <b val="1"/>
      <color rgb="00FFFFFF"/>
      <sz val="11"/>
    </font>
    <font>
      <name val="Calibri"/>
      <sz val="10"/>
    </font>
    <font>
      <name val="Calibri"/>
      <b val="1"/>
      <sz val="10"/>
    </font>
  </fonts>
  <fills count="6">
    <fill>
      <patternFill/>
    </fill>
    <fill>
      <patternFill patternType="gray125"/>
    </fill>
    <fill>
      <patternFill patternType="solid">
        <fgColor rgb="00006B2D"/>
        <bgColor rgb="00006B2D"/>
      </patternFill>
    </fill>
    <fill>
      <patternFill patternType="solid">
        <fgColor rgb="0000C853"/>
        <bgColor rgb="0000C853"/>
      </patternFill>
    </fill>
    <fill>
      <patternFill patternType="solid">
        <fgColor rgb="00FFF9C4"/>
        <bgColor rgb="00FFF9C4"/>
      </patternFill>
    </fill>
    <fill>
      <patternFill patternType="solid">
        <fgColor rgb="00FFE0B2"/>
        <bgColor rgb="00FFE0B2"/>
      </patternFill>
    </fill>
  </fills>
  <borders count="6">
    <border>
      <left/>
      <right/>
      <top/>
      <bottom/>
      <diagonal/>
    </border>
    <border>
      <left style="thin">
        <color rgb="00CCCCCC"/>
      </left>
      <right style="thin">
        <color rgb="00CCCCCC"/>
      </right>
      <top style="thin">
        <color rgb="00CCCCCC"/>
      </top>
      <bottom style="thin">
        <color rgb="00CCCCCC"/>
      </bottom>
    </border>
    <border>
      <left/>
      <right/>
      <top style="thin">
        <color rgb="00CCCCCC"/>
      </top>
      <bottom/>
      <diagonal/>
    </border>
    <border>
      <left/>
      <right style="thin">
        <color rgb="00CCCCCC"/>
      </right>
      <top style="thin">
        <color rgb="00CCCCCC"/>
      </top>
      <bottom/>
      <diagonal/>
    </border>
    <border>
      <left/>
      <right/>
      <top style="thin">
        <color rgb="00CCCCCC"/>
      </top>
      <bottom style="thin">
        <color rgb="00CCCCCC"/>
      </bottom>
      <diagonal/>
    </border>
    <border>
      <left/>
      <right style="thin">
        <color rgb="00CCCCCC"/>
      </right>
      <top style="thin">
        <color rgb="00CCCCCC"/>
      </top>
      <bottom style="thin">
        <color rgb="00CCCCCC"/>
      </bottom>
      <diagonal/>
    </border>
  </borders>
  <cellStyleXfs count="1">
    <xf numFmtId="0" fontId="0" fillId="0" borderId="0"/>
  </cellStyleXfs>
  <cellXfs count="28">
    <xf numFmtId="0" fontId="0" fillId="0" borderId="0" pivotButton="0" quotePrefix="0" xfId="0"/>
    <xf numFmtId="0" fontId="1" fillId="2" borderId="1" applyAlignment="1" pivotButton="0" quotePrefix="0" xfId="0">
      <alignment horizontal="center" vertical="center" wrapText="1"/>
    </xf>
    <xf numFmtId="0" fontId="0" fillId="0" borderId="4" pivotButton="0" quotePrefix="0" xfId="0"/>
    <xf numFmtId="0" fontId="0" fillId="0" borderId="5" pivotButton="0" quotePrefix="0" xfId="0"/>
    <xf numFmtId="0" fontId="1" fillId="3" borderId="1" applyAlignment="1" pivotButton="0" quotePrefix="0" xfId="0">
      <alignment horizontal="center" vertical="center" wrapText="1"/>
    </xf>
    <xf numFmtId="0" fontId="2" fillId="4" borderId="1" applyAlignment="1" pivotButton="0" quotePrefix="0" xfId="0">
      <alignment horizontal="left" vertical="top" wrapText="1"/>
    </xf>
    <xf numFmtId="0" fontId="2" fillId="0" borderId="1" applyAlignment="1" pivotButton="0" quotePrefix="0" xfId="0">
      <alignment horizontal="left" vertical="top" wrapText="1"/>
    </xf>
    <xf numFmtId="0" fontId="3" fillId="0" borderId="1" applyAlignment="1" pivotButton="0" quotePrefix="0" xfId="0">
      <alignment horizontal="left" vertical="top" wrapText="1"/>
    </xf>
    <xf numFmtId="0" fontId="3" fillId="4" borderId="1" applyAlignment="1" pivotButton="0" quotePrefix="0" xfId="0">
      <alignment horizontal="left" vertical="top" wrapText="1"/>
    </xf>
    <xf numFmtId="0" fontId="2" fillId="5" borderId="1" applyAlignment="1" pivotButton="0" quotePrefix="0" xfId="0">
      <alignment horizontal="left" vertical="top" wrapText="1"/>
    </xf>
    <xf numFmtId="3" fontId="2" fillId="0" borderId="1" applyAlignment="1" pivotButton="0" quotePrefix="0" xfId="0">
      <alignment horizontal="left" vertical="top" wrapText="1"/>
    </xf>
    <xf numFmtId="3" fontId="3" fillId="4" borderId="1" applyAlignment="1" pivotButton="0" quotePrefix="0" xfId="0">
      <alignment horizontal="left" vertical="top" wrapText="1"/>
    </xf>
    <xf numFmtId="0" fontId="1" fillId="0" borderId="1" applyAlignment="1" pivotButton="0" quotePrefix="0" xfId="0">
      <alignment horizontal="left" vertical="top" wrapText="1"/>
    </xf>
    <xf numFmtId="3" fontId="1" fillId="3" borderId="1" applyAlignment="1" pivotButton="0" quotePrefix="0" xfId="0">
      <alignment horizontal="left" vertical="top" wrapText="1"/>
    </xf>
    <xf numFmtId="4" fontId="3" fillId="5" borderId="1" applyAlignment="1" pivotButton="0" quotePrefix="0" xfId="0">
      <alignment horizontal="left" vertical="top" wrapText="1"/>
    </xf>
    <xf numFmtId="3" fontId="3" fillId="0" borderId="1" applyAlignment="1" pivotButton="0" quotePrefix="0" xfId="0">
      <alignment horizontal="left" vertical="top" wrapText="1"/>
    </xf>
    <xf numFmtId="164" fontId="3" fillId="5" borderId="1" applyAlignment="1" pivotButton="0" quotePrefix="0" xfId="0">
      <alignment horizontal="left" vertical="top" wrapText="1"/>
    </xf>
    <xf numFmtId="4" fontId="2" fillId="0" borderId="1" applyAlignment="1" pivotButton="0" quotePrefix="0" xfId="0">
      <alignment horizontal="left" vertical="top" wrapText="1"/>
    </xf>
    <xf numFmtId="10" fontId="2" fillId="0" borderId="1" applyAlignment="1" pivotButton="0" quotePrefix="0" xfId="0">
      <alignment horizontal="left" vertical="top" wrapText="1"/>
    </xf>
    <xf numFmtId="10" fontId="3" fillId="4" borderId="1" applyAlignment="1" pivotButton="0" quotePrefix="0" xfId="0">
      <alignment horizontal="left" vertical="top" wrapText="1"/>
    </xf>
    <xf numFmtId="10" fontId="1" fillId="3" borderId="1" applyAlignment="1" pivotButton="0" quotePrefix="0" xfId="0">
      <alignment horizontal="left" vertical="top" wrapText="1"/>
    </xf>
    <xf numFmtId="10" fontId="3" fillId="3" borderId="1" applyAlignment="1" pivotButton="0" quotePrefix="0" xfId="0">
      <alignment horizontal="left" vertical="top" wrapText="1"/>
    </xf>
    <xf numFmtId="165" fontId="3" fillId="4" borderId="1" applyAlignment="1" pivotButton="0" quotePrefix="0" xfId="0">
      <alignment horizontal="left" vertical="top" wrapText="1"/>
    </xf>
    <xf numFmtId="166" fontId="3" fillId="5" borderId="1" applyAlignment="1" pivotButton="0" quotePrefix="0" xfId="0">
      <alignment horizontal="left" vertical="top" wrapText="1"/>
    </xf>
    <xf numFmtId="167" fontId="3" fillId="4" borderId="1" applyAlignment="1" pivotButton="0" quotePrefix="0" xfId="0">
      <alignment horizontal="left" vertical="top" wrapText="1"/>
    </xf>
    <xf numFmtId="2" fontId="1" fillId="3" borderId="1" applyAlignment="1" pivotButton="0" quotePrefix="0" xfId="0">
      <alignment horizontal="left" vertical="top" wrapText="1"/>
    </xf>
    <xf numFmtId="0" fontId="3" fillId="5" borderId="1" applyAlignment="1" pivotButton="0" quotePrefix="0" xfId="0">
      <alignment horizontal="left" vertical="top" wrapText="1"/>
    </xf>
    <xf numFmtId="0" fontId="3" fillId="5" borderId="0" applyAlignment="1" pivotButton="0" quotePrefix="0" xfId="0">
      <alignment horizontal="left" vertical="center" wrapText="1" inden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styles" Target="styles.xml" Id="rId11"/><Relationship Type="http://schemas.openxmlformats.org/officeDocument/2006/relationships/theme" Target="theme/theme1.xml" Id="rId12"/></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21"/>
  <sheetViews>
    <sheetView workbookViewId="0">
      <selection activeCell="A1" sqref="A1"/>
    </sheetView>
  </sheetViews>
  <sheetFormatPr baseColWidth="8" defaultRowHeight="15"/>
  <cols>
    <col width="5" customWidth="1" min="1" max="1"/>
    <col width="28" customWidth="1" min="2" max="2"/>
    <col width="55" customWidth="1" min="3" max="3"/>
    <col width="10" customWidth="1" min="4" max="4"/>
    <col width="10" customWidth="1" min="5" max="5"/>
    <col width="10" customWidth="1" min="6" max="6"/>
    <col width="10" customWidth="1" min="7" max="7"/>
    <col width="10" customWidth="1" min="8" max="8"/>
  </cols>
  <sheetData>
    <row r="1" ht="32" customHeight="1">
      <c r="A1" s="1" t="inlineStr">
        <is>
          <t>Excel Companion · Workbook ALK Satu Emiten IDX — PT Unilever Indonesia Tbk (UNVR)</t>
        </is>
      </c>
      <c r="B1" s="2" t="n"/>
      <c r="C1" s="2" t="n"/>
      <c r="D1" s="2" t="n"/>
      <c r="E1" s="2" t="n"/>
      <c r="F1" s="2" t="n"/>
      <c r="G1" s="2" t="n"/>
      <c r="H1" s="3" t="n"/>
    </row>
    <row r="2"/>
    <row r="3">
      <c r="A3" s="4" t="inlineStr">
        <is>
          <t>Sumber Data (WAJIB dibaca sebelum pakai)</t>
        </is>
      </c>
      <c r="B3" s="2" t="n"/>
      <c r="C3" s="2" t="n"/>
      <c r="D3" s="2" t="n"/>
      <c r="E3" s="2" t="n"/>
      <c r="F3" s="2" t="n"/>
      <c r="G3" s="2" t="n"/>
      <c r="H3" s="3" t="n"/>
    </row>
    <row r="4" ht="55" customHeight="1">
      <c r="A4" s="5" t="inlineStr">
        <is>
          <t>Data laporan keuangan pada workbook ini adalah data RIIL PT Unilever Indonesia Tbk (UNVR), diambil dari Laporan Keuangan Tahunan (diaudit) untuk tahun yang berakhir 31 Desember 2024 (dengan pembanding 31 Desember 2023), disampaikan ke Bursa Efek Indonesia (IDX) 13 Februari 2025. Sumber: idx.co.id, arsip pengumuman emiten 'UNVR Q4 2024 FINAL.pdf'. Semua angka neraca dan laba rugi dalam JUTAAN RUPIAH, sesuai penyajian asli dokumen — bukan angka rekaan.</t>
        </is>
      </c>
      <c r="B4" s="2" t="n"/>
      <c r="C4" s="2" t="n"/>
      <c r="D4" s="2" t="n"/>
      <c r="E4" s="2" t="n"/>
      <c r="F4" s="2" t="n"/>
      <c r="G4" s="2" t="n"/>
      <c r="H4" s="3" t="n"/>
    </row>
    <row r="5" ht="45" customHeight="1">
      <c r="A5" s="6" t="inlineStr">
        <is>
          <t>Harga saham penutupan akhir tahun (2024: Rp1.646,70; 2023: Rp2.940,60) dan jumlah saham beredar (38.150.000.000 lembar, sesuai catatan modal saham LK auditan) bersumber dari data historis harga stockanalysis.com (diakses 11 Juli 2026) — dipakai untuk menghitung Nilai Pasar Ekuitas sendiri via formula (harga x jumlah saham), bukan mengutip angka kapitalisasi pasar agregat pihak ketiga.</t>
        </is>
      </c>
      <c r="B5" s="2" t="n"/>
      <c r="C5" s="2" t="n"/>
      <c r="D5" s="2" t="n"/>
      <c r="E5" s="2" t="n"/>
      <c r="F5" s="2" t="n"/>
      <c r="G5" s="2" t="n"/>
      <c r="H5" s="3" t="n"/>
    </row>
    <row r="6"/>
    <row r="7">
      <c r="A7" s="4" t="inlineStr">
        <is>
          <t>Cara Pakai Workbook Ini</t>
        </is>
      </c>
      <c r="B7" s="2" t="n"/>
      <c r="C7" s="2" t="n"/>
      <c r="D7" s="2" t="n"/>
      <c r="E7" s="2" t="n"/>
      <c r="F7" s="2" t="n"/>
      <c r="G7" s="2" t="n"/>
      <c r="H7" s="3" t="n"/>
    </row>
    <row r="8" ht="40" customHeight="1">
      <c r="A8" s="6" t="inlineStr">
        <is>
          <t>Semua angka mentah (input) ada di sheet DATA_LAPORAN_KEUANGAN — boleh diubah/diganti dengan emiten lain untuk latihan. Sheet lain (common-size, rasio, DuPont, Altman Z-Score) SEMUA memakai formula hidup yang membaca sheet itu — ubah satu angka input, seluruh workbook menghitung ulang.</t>
        </is>
      </c>
      <c r="B8" s="2" t="n"/>
      <c r="C8" s="2" t="n"/>
      <c r="D8" s="2" t="n"/>
      <c r="E8" s="2" t="n"/>
      <c r="F8" s="2" t="n"/>
      <c r="G8" s="2" t="n"/>
      <c r="H8" s="3" t="n"/>
    </row>
    <row r="9"/>
    <row r="10" ht="22" customHeight="1">
      <c r="A10" s="7" t="inlineStr">
        <is>
          <t>1.</t>
        </is>
      </c>
      <c r="B10" s="8" t="inlineStr">
        <is>
          <t>DATA_LAPORAN_KEUANGAN</t>
        </is>
      </c>
      <c r="C10" s="6" t="inlineStr">
        <is>
          <t>Input mentah: neraca + laba rugi 2024 &amp; 2023 + data pasar (editable)</t>
        </is>
      </c>
      <c r="D10" s="2" t="n"/>
      <c r="E10" s="2" t="n"/>
      <c r="F10" s="2" t="n"/>
      <c r="G10" s="2" t="n"/>
      <c r="H10" s="3" t="n"/>
    </row>
    <row r="11" ht="22" customHeight="1">
      <c r="A11" s="7" t="inlineStr">
        <is>
          <t>2.</t>
        </is>
      </c>
      <c r="B11" s="8" t="inlineStr">
        <is>
          <t>COMMON_SIZE_NERACA</t>
        </is>
      </c>
      <c r="C11" s="6" t="inlineStr">
        <is>
          <t>Tiap pos neraca sebagai % Total Aset (live)</t>
        </is>
      </c>
      <c r="D11" s="2" t="n"/>
      <c r="E11" s="2" t="n"/>
      <c r="F11" s="2" t="n"/>
      <c r="G11" s="2" t="n"/>
      <c r="H11" s="3" t="n"/>
    </row>
    <row r="12" ht="22" customHeight="1">
      <c r="A12" s="7" t="inlineStr">
        <is>
          <t>3.</t>
        </is>
      </c>
      <c r="B12" s="8" t="inlineStr">
        <is>
          <t>COMMON_SIZE_LABA_RUGI</t>
        </is>
      </c>
      <c r="C12" s="6" t="inlineStr">
        <is>
          <t>Tiap pos laba rugi sebagai % Penjualan (live)</t>
        </is>
      </c>
      <c r="D12" s="2" t="n"/>
      <c r="E12" s="2" t="n"/>
      <c r="F12" s="2" t="n"/>
      <c r="G12" s="2" t="n"/>
      <c r="H12" s="3" t="n"/>
    </row>
    <row r="13" ht="22" customHeight="1">
      <c r="A13" s="7" t="inlineStr">
        <is>
          <t>4.</t>
        </is>
      </c>
      <c r="B13" s="8" t="inlineStr">
        <is>
          <t>RASIO_LIKUIDITAS_LEVERAGE</t>
        </is>
      </c>
      <c r="C13" s="6" t="inlineStr">
        <is>
          <t>Current ratio, quick ratio, DER, DAR (live)</t>
        </is>
      </c>
      <c r="D13" s="2" t="n"/>
      <c r="E13" s="2" t="n"/>
      <c r="F13" s="2" t="n"/>
      <c r="G13" s="2" t="n"/>
      <c r="H13" s="3" t="n"/>
    </row>
    <row r="14" ht="22" customHeight="1">
      <c r="A14" s="7" t="inlineStr">
        <is>
          <t>5.</t>
        </is>
      </c>
      <c r="B14" s="8" t="inlineStr">
        <is>
          <t>RASIO_EFISIENSI_PROFITABILITAS</t>
        </is>
      </c>
      <c r="C14" s="6" t="inlineStr">
        <is>
          <t>Asset turnover, inventory turnover, NPM, ROA, ROE (live)</t>
        </is>
      </c>
      <c r="D14" s="2" t="n"/>
      <c r="E14" s="2" t="n"/>
      <c r="F14" s="2" t="n"/>
      <c r="G14" s="2" t="n"/>
      <c r="H14" s="3" t="n"/>
    </row>
    <row r="15" ht="22" customHeight="1">
      <c r="A15" s="7" t="inlineStr">
        <is>
          <t>6.</t>
        </is>
      </c>
      <c r="B15" s="8" t="inlineStr">
        <is>
          <t>DUPONT_3_TAHAP</t>
        </is>
      </c>
      <c r="C15" s="6" t="inlineStr">
        <is>
          <t>ROE = Margin x Perputaran Aset x Pengganda Ekuitas + cek silang</t>
        </is>
      </c>
      <c r="D15" s="2" t="n"/>
      <c r="E15" s="2" t="n"/>
      <c r="F15" s="2" t="n"/>
      <c r="G15" s="2" t="n"/>
      <c r="H15" s="3" t="n"/>
    </row>
    <row r="16" ht="22" customHeight="1">
      <c r="A16" s="7" t="inlineStr">
        <is>
          <t>7.</t>
        </is>
      </c>
      <c r="B16" s="8" t="inlineStr">
        <is>
          <t>DUPONT_5_TAHAP</t>
        </is>
      </c>
      <c r="C16" s="6" t="inlineStr">
        <is>
          <t>ROE pecah 5 komponen (pajak, bunga, operasi, aset, ekuitas) + cek silang</t>
        </is>
      </c>
      <c r="D16" s="2" t="n"/>
      <c r="E16" s="2" t="n"/>
      <c r="F16" s="2" t="n"/>
      <c r="G16" s="2" t="n"/>
      <c r="H16" s="3" t="n"/>
    </row>
    <row r="17" ht="22" customHeight="1">
      <c r="A17" s="7" t="inlineStr">
        <is>
          <t>8.</t>
        </is>
      </c>
      <c r="B17" s="8" t="inlineStr">
        <is>
          <t>ALTMAN_ZSCORE</t>
        </is>
      </c>
      <c r="C17" s="6" t="inlineStr">
        <is>
          <t>Model Altman 1968 (manufaktur publik) + zona live</t>
        </is>
      </c>
      <c r="D17" s="2" t="n"/>
      <c r="E17" s="2" t="n"/>
      <c r="F17" s="2" t="n"/>
      <c r="G17" s="2" t="n"/>
      <c r="H17" s="3" t="n"/>
    </row>
    <row r="18" ht="22" customHeight="1">
      <c r="A18" s="7" t="inlineStr">
        <is>
          <t>9.</t>
        </is>
      </c>
      <c r="B18" s="8" t="inlineStr">
        <is>
          <t>KESALAHAN_UMUM</t>
        </is>
      </c>
      <c r="C18" s="6" t="inlineStr">
        <is>
          <t>5 kesalahan tersering analisis laporan keuangan + cara verifikasi</t>
        </is>
      </c>
      <c r="D18" s="2" t="n"/>
      <c r="E18" s="2" t="n"/>
      <c r="F18" s="2" t="n"/>
      <c r="G18" s="2" t="n"/>
      <c r="H18" s="3" t="n"/>
    </row>
    <row r="19"/>
    <row r="20">
      <c r="A20" s="4" t="inlineStr">
        <is>
          <t>Batasan &amp; Catatan Metodologis</t>
        </is>
      </c>
      <c r="B20" s="2" t="n"/>
      <c r="C20" s="2" t="n"/>
      <c r="D20" s="2" t="n"/>
      <c r="E20" s="2" t="n"/>
      <c r="F20" s="2" t="n"/>
      <c r="G20" s="2" t="n"/>
      <c r="H20" s="3" t="n"/>
    </row>
    <row r="21" ht="70" customHeight="1">
      <c r="A21" s="9" t="inlineStr">
        <is>
          <t>1) Altman Z-Score memakai model ORIGINAL 1968 untuk perusahaan manufaktur publik (Z = 1,2X1 + 1,4X2 + 3,3X3 + 0,6X4 + 1,0X5) — cocok untuk UNVR (manufaktur FMCG, terbuka/Tbk). 2) Nilai Pasar Ekuitas (X4) dihitung dari harga saham x saham beredar SENDIRI (lihat sheet DATA), bukan angka market-cap siap-pakai — kalau sumber harga berbeda beberapa persen dari harga penutupan resmi bursa, hasil Z-Score bisa bergeser tipis, wajar untuk data pasar sekunder. 3) 'Laba Usaha' pada LK UNVR sudah termasuk pos 'Beban/penghasilan lain-lain neto' — dipakai sebagai proksi EBIT (Earnings Before Interest and Tax) karena hanya penghasilan/biaya keuangan yang memisahkannya dari Laba Sebelum Pajak (lihat cek rekonsiliasi di sheet DATA).</t>
        </is>
      </c>
      <c r="B21" s="2" t="n"/>
      <c r="C21" s="2" t="n"/>
      <c r="D21" s="2" t="n"/>
      <c r="E21" s="2" t="n"/>
      <c r="F21" s="2" t="n"/>
      <c r="G21" s="2" t="n"/>
      <c r="H21" s="3" t="n"/>
    </row>
  </sheetData>
  <mergeCells count="17">
    <mergeCell ref="A1:H1"/>
    <mergeCell ref="A4:H4"/>
    <mergeCell ref="C11:H11"/>
    <mergeCell ref="A3:H3"/>
    <mergeCell ref="C10:H10"/>
    <mergeCell ref="C16:H16"/>
    <mergeCell ref="A21:H21"/>
    <mergeCell ref="A7:H7"/>
    <mergeCell ref="C14:H14"/>
    <mergeCell ref="A20:H20"/>
    <mergeCell ref="C13:H13"/>
    <mergeCell ref="C17:H17"/>
    <mergeCell ref="C18:H18"/>
    <mergeCell ref="A5:H5"/>
    <mergeCell ref="C12:H12"/>
    <mergeCell ref="A8:H8"/>
    <mergeCell ref="C15:H15"/>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D26"/>
  <sheetViews>
    <sheetView workbookViewId="0">
      <selection activeCell="A1" sqref="A1"/>
    </sheetView>
  </sheetViews>
  <sheetFormatPr baseColWidth="8" defaultRowHeight="15"/>
  <cols>
    <col width="20" customWidth="1" min="1" max="1"/>
    <col width="42" customWidth="1" min="2" max="2"/>
    <col width="25" customWidth="1" min="3" max="3"/>
    <col width="25" customWidth="1" min="4" max="4"/>
  </cols>
  <sheetData>
    <row r="1" ht="30" customHeight="1">
      <c r="A1" s="1" t="inlineStr">
        <is>
          <t>Kesalahan Umum Analisis Laporan Keuangan dan Cara Verifikasi</t>
        </is>
      </c>
      <c r="B1" s="2" t="n"/>
      <c r="C1" s="2" t="n"/>
      <c r="D1" s="3" t="n"/>
    </row>
    <row r="2"/>
    <row r="3" ht="32" customHeight="1">
      <c r="A3" s="27" t="inlineStr">
        <is>
          <t>1. Membandingkan ROE lintas perusahaan tanpa cek Equity Multiplier</t>
        </is>
      </c>
    </row>
    <row r="4" ht="45" customHeight="1">
      <c r="A4" s="7" t="inlineStr">
        <is>
          <t>Diagnosis:</t>
        </is>
      </c>
      <c r="B4" s="6" t="inlineStr">
        <is>
          <t>ROE tinggi bisa berasal dari margin bagus ATAU dari leverage besar (ekuitas tipis) — dua cerita sangat berbeda soal risiko, tapi angka ROE sendiri tidak membedakannya.</t>
        </is>
      </c>
      <c r="C4" s="2" t="n"/>
      <c r="D4" s="3" t="n"/>
    </row>
    <row r="5" ht="45" customHeight="1">
      <c r="A5" s="7" t="inlineStr">
        <is>
          <t>Cara Verifikasi:</t>
        </is>
      </c>
      <c r="B5" s="6" t="inlineStr">
        <is>
          <t>Selalu pecah ROE via DuPont 3-tahap sebelum membandingkan. Kalau Equity Multiplier &gt; 5x, curigai ROE tinggi lebih banyak cerita leverage daripada operasi.</t>
        </is>
      </c>
      <c r="C5" s="2" t="n"/>
      <c r="D5" s="3" t="n"/>
    </row>
    <row r="6" ht="45" customHeight="1">
      <c r="A6" s="7" t="inlineStr">
        <is>
          <t>Contoh:</t>
        </is>
      </c>
      <c r="B6" s="5" t="inlineStr">
        <is>
          <t>UNVR: ROE &gt;100% didorong Equity Multiplier &gt;7x, bukan margin ekstrem. Bandingkan dengan emiten lain yang ROE mirip tapi EM 2x — jauh lebih 'organik'.</t>
        </is>
      </c>
      <c r="C6" s="2" t="n"/>
      <c r="D6" s="3" t="n"/>
    </row>
    <row r="7"/>
    <row r="8" ht="32" customHeight="1">
      <c r="A8" s="27" t="inlineStr">
        <is>
          <t>2. Pakai VAR.P/rasio dari total aset TANPA cek konsistensi neraca dulu</t>
        </is>
      </c>
    </row>
    <row r="9" ht="45" customHeight="1">
      <c r="A9" s="7" t="inlineStr">
        <is>
          <t>Diagnosis:</t>
        </is>
      </c>
      <c r="B9" s="6" t="inlineStr">
        <is>
          <t>Kalau data ditranskrip manual dari LK dan ada 1 baris salah/terlewat, Total Aset != Total Liabilitas+Ekuitas — semua rasio jadi bias tanpa disadari.</t>
        </is>
      </c>
      <c r="C9" s="2" t="n"/>
      <c r="D9" s="3" t="n"/>
    </row>
    <row r="10" ht="45" customHeight="1">
      <c r="A10" s="7" t="inlineStr">
        <is>
          <t>Cara Verifikasi:</t>
        </is>
      </c>
      <c r="B10" s="6" t="inlineStr">
        <is>
          <t>Cek baris 'Cek Keseimbangan Neraca' di sheet DATA_LAPORAN_KEUANGAN — HARUS 0 sebelum percaya rasio apa pun di sheet lain.</t>
        </is>
      </c>
      <c r="C10" s="2" t="n"/>
      <c r="D10" s="3" t="n"/>
    </row>
    <row r="11" ht="45" customHeight="1">
      <c r="A11" s="7" t="inlineStr">
        <is>
          <t>Contoh:</t>
        </is>
      </c>
      <c r="B11" s="5" t="inlineStr">
        <is>
          <t>Kalau angka 'Aset dimiliki untuk dijual' (Rp51.406 juta, 2023) terlewat, Total Aset 2023 akan salah ~0,3% — kecil, tapi tetap merusak cek keseimbangan.</t>
        </is>
      </c>
      <c r="C11" s="2" t="n"/>
      <c r="D11" s="3" t="n"/>
    </row>
    <row r="12"/>
    <row r="13" ht="32" customHeight="1">
      <c r="A13" s="27" t="inlineStr">
        <is>
          <t>3. Memakai nilai buku ekuitas untuk Altman X4, bukan nilai pasar</t>
        </is>
      </c>
    </row>
    <row r="14" ht="45" customHeight="1">
      <c r="A14" s="7" t="inlineStr">
        <is>
          <t>Diagnosis:</t>
        </is>
      </c>
      <c r="B14" s="6" t="inlineStr">
        <is>
          <t>Model 1968 ASLI memakai NILAI PASAR ekuitas (market value), bukan nilai buku — memakai nilai buku adalah model Altman versi PRIVATE FIRM (Z' 1983) yang koefisiennya BEDA, bukan sekadar substitusi.</t>
        </is>
      </c>
      <c r="C14" s="2" t="n"/>
      <c r="D14" s="3" t="n"/>
    </row>
    <row r="15" ht="45" customHeight="1">
      <c r="A15" s="7" t="inlineStr">
        <is>
          <t>Cara Verifikasi:</t>
        </is>
      </c>
      <c r="B15" s="6" t="inlineStr">
        <is>
          <t>Kalau workbook menyebut 'model 1968' tapi X4 memakai Total Ekuitas dari neraca, itu inkonsisten — harus memakai harga saham x saham beredar (lihat DATA_LAPORAN_KEUANGAN baris Nilai Pasar Ekuitas).</t>
        </is>
      </c>
      <c r="C15" s="2" t="n"/>
      <c r="D15" s="3" t="n"/>
    </row>
    <row r="16" ht="45" customHeight="1">
      <c r="A16" s="7" t="inlineStr">
        <is>
          <t>Contoh:</t>
        </is>
      </c>
      <c r="B16" s="5" t="inlineStr">
        <is>
          <t>UNVR: nilai buku ekuitas 2024 hanya Rp2,15 triliun, tapi nilai pasar ekuitas ~Rp62,8 triliun — X4 beda &gt;29x tergantung dipakai buku atau pasar. Salah pilih = Z-Score salah total.</t>
        </is>
      </c>
      <c r="C16" s="2" t="n"/>
      <c r="D16" s="3" t="n"/>
    </row>
    <row r="17"/>
    <row r="18" ht="32" customHeight="1">
      <c r="A18" s="27" t="inlineStr">
        <is>
          <t>4. Menyimpulkan 'distress' hanya dari current ratio rendah</t>
        </is>
      </c>
    </row>
    <row r="19" ht="45" customHeight="1">
      <c r="A19" s="7" t="inlineStr">
        <is>
          <t>Diagnosis:</t>
        </is>
      </c>
      <c r="B19" s="6" t="inlineStr">
        <is>
          <t>Current ratio &lt; 1x sering ditafsirkan otomatis sebagai tanda bahaya, padahal untuk model bisnis FMCG/ritel dengan perputaran modal kerja cepat, itu bisa struktural dan sehat.</t>
        </is>
      </c>
      <c r="C19" s="2" t="n"/>
      <c r="D19" s="3" t="n"/>
    </row>
    <row r="20" ht="45" customHeight="1">
      <c r="A20" s="7" t="inlineStr">
        <is>
          <t>Cara Verifikasi:</t>
        </is>
      </c>
      <c r="B20" s="6" t="inlineStr">
        <is>
          <t>Selalu silangkan dengan Altman Z-Score dan tren margin (COMMON_SIZE_LABA_RUGI) sebelum menyimpulkan distress. Current ratio rendah + Z-Score aman + margin stabil = struktural, bukan krisis.</t>
        </is>
      </c>
      <c r="C20" s="2" t="n"/>
      <c r="D20" s="3" t="n"/>
    </row>
    <row r="21" ht="45" customHeight="1">
      <c r="A21" s="7" t="inlineStr">
        <is>
          <t>Contoh:</t>
        </is>
      </c>
      <c r="B21" s="5" t="inlineStr">
        <is>
          <t>UNVR current ratio ~0,45x (2024) tapi Z-Score &gt;2,99 (Safe Zone) — konsisten dengan produsen FMCG mapan, bukan sinyal kebangkrutan.</t>
        </is>
      </c>
      <c r="C21" s="2" t="n"/>
      <c r="D21" s="3" t="n"/>
    </row>
    <row r="22"/>
    <row r="23" ht="32" customHeight="1">
      <c r="A23" s="27" t="inlineStr">
        <is>
          <t>5. Membaca common-size sebagai angka mutlak, bukan proporsi</t>
        </is>
      </c>
    </row>
    <row r="24" ht="45" customHeight="1">
      <c r="A24" s="7" t="inlineStr">
        <is>
          <t>Diagnosis:</t>
        </is>
      </c>
      <c r="B24" s="6" t="inlineStr">
        <is>
          <t>Common-size menghilangkan info SKALA — laba bruto 'naik dari 47% ke 50% penjualan' bisa saja nominalnya tetap turun kalau total penjualan menyusut lebih besar dari kenaikan persentase margin.</t>
        </is>
      </c>
      <c r="C24" s="2" t="n"/>
      <c r="D24" s="3" t="n"/>
    </row>
    <row r="25" ht="45" customHeight="1">
      <c r="A25" s="7" t="inlineStr">
        <is>
          <t>Cara Verifikasi:</t>
        </is>
      </c>
      <c r="B25" s="6" t="inlineStr">
        <is>
          <t>Selalu baca common-size (persentase) BERSAMA angka nominal di DATA_LAPORAN_KEUANGAN, jangan salah satu saja.</t>
        </is>
      </c>
      <c r="C25" s="2" t="n"/>
      <c r="D25" s="3" t="n"/>
    </row>
    <row r="26" ht="45" customHeight="1">
      <c r="A26" s="7" t="inlineStr">
        <is>
          <t>Contoh:</t>
        </is>
      </c>
      <c r="B26" s="5" t="inlineStr">
        <is>
          <t>Laba bruto UNVR turun dari 49,7% ke 47,6% penjualan (persentase turun) DAN nominalnya turun dari Rp19,2 triliun ke Rp16,7 triliun (nominal juga turun) — di sini dua sinyal sejalan, tapi tidak selalu demikian di emiten lain.</t>
        </is>
      </c>
      <c r="C26" s="2" t="n"/>
      <c r="D26" s="3" t="n"/>
    </row>
  </sheetData>
  <mergeCells count="21">
    <mergeCell ref="B11:D11"/>
    <mergeCell ref="A23:D23"/>
    <mergeCell ref="A8:D8"/>
    <mergeCell ref="B14:D14"/>
    <mergeCell ref="A13:D13"/>
    <mergeCell ref="B10:D10"/>
    <mergeCell ref="B19:D19"/>
    <mergeCell ref="B9:D9"/>
    <mergeCell ref="B15:D15"/>
    <mergeCell ref="B6:D6"/>
    <mergeCell ref="B24:D24"/>
    <mergeCell ref="B20:D20"/>
    <mergeCell ref="A1:D1"/>
    <mergeCell ref="B5:D5"/>
    <mergeCell ref="B4:D4"/>
    <mergeCell ref="B26:D26"/>
    <mergeCell ref="B25:D25"/>
    <mergeCell ref="B16:D16"/>
    <mergeCell ref="A18:D18"/>
    <mergeCell ref="A3:D3"/>
    <mergeCell ref="B21:D2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D83"/>
  <sheetViews>
    <sheetView workbookViewId="0">
      <selection activeCell="A1" sqref="A1"/>
    </sheetView>
  </sheetViews>
  <sheetFormatPr baseColWidth="8" defaultRowHeight="15"/>
  <cols>
    <col width="48" customWidth="1" min="1" max="1"/>
    <col width="16" customWidth="1" min="2" max="2"/>
    <col width="16" customWidth="1" min="3" max="3"/>
    <col width="48" customWidth="1" min="4" max="4"/>
  </cols>
  <sheetData>
    <row r="1" ht="30" customHeight="1">
      <c r="A1" s="1" t="inlineStr">
        <is>
          <t>Data Mentah: Neraca &amp; Laba Rugi PT Unilever Indonesia Tbk (UNVR), 2024 vs 2023</t>
        </is>
      </c>
      <c r="B1" s="2" t="n"/>
      <c r="C1" s="2" t="n"/>
      <c r="D1" s="3" t="n"/>
    </row>
    <row r="2" ht="35" customHeight="1">
      <c r="A2" s="6" t="inlineStr">
        <is>
          <t>Semua angka dalam JUTAAN RUPIAH kecuali dinyatakan lain. Beban/pengurang dicatat NEGATIF (sesuai tanda kurung di LK asli) supaya subtotal cukup dijumlah langsung (SUM), tanpa tanda minus manual. Baris ber-highlight kuning = FORMULA (SUM dari baris di atasnya), bukan diketik.</t>
        </is>
      </c>
      <c r="B2" s="2" t="n"/>
      <c r="C2" s="2" t="n"/>
      <c r="D2" s="3" t="n"/>
    </row>
    <row r="3"/>
    <row r="4">
      <c r="A4" s="4" t="inlineStr">
        <is>
          <t>NERACA KONSOLIDASIAN — ASET</t>
        </is>
      </c>
      <c r="B4" s="2" t="n"/>
      <c r="C4" s="2" t="n"/>
      <c r="D4" s="3" t="n"/>
    </row>
    <row r="5">
      <c r="A5" s="1" t="inlineStr">
        <is>
          <t>Pos</t>
        </is>
      </c>
      <c r="B5" s="1" t="inlineStr">
        <is>
          <t>2024</t>
        </is>
      </c>
      <c r="C5" s="1" t="inlineStr">
        <is>
          <t>2023</t>
        </is>
      </c>
      <c r="D5" s="1" t="inlineStr">
        <is>
          <t>Catatan</t>
        </is>
      </c>
    </row>
    <row r="6">
      <c r="A6" s="6" t="inlineStr">
        <is>
          <t>Kas dan setara kas</t>
        </is>
      </c>
      <c r="B6" s="10" t="n">
        <v>671180</v>
      </c>
      <c r="C6" s="10" t="n">
        <v>1020598</v>
      </c>
    </row>
    <row r="7">
      <c r="A7" s="6" t="inlineStr">
        <is>
          <t>Piutang usaha - pihak ketiga</t>
        </is>
      </c>
      <c r="B7" s="10" t="n">
        <v>1674140</v>
      </c>
      <c r="C7" s="10" t="n">
        <v>2104729</v>
      </c>
    </row>
    <row r="8">
      <c r="A8" s="6" t="inlineStr">
        <is>
          <t>Piutang usaha - pihak berelasi</t>
        </is>
      </c>
      <c r="B8" s="10" t="n">
        <v>206802</v>
      </c>
      <c r="C8" s="10" t="n">
        <v>238283</v>
      </c>
    </row>
    <row r="9">
      <c r="A9" s="6" t="inlineStr">
        <is>
          <t>Uang muka &amp; piutang lain-lain - pihak ketiga</t>
        </is>
      </c>
      <c r="B9" s="10" t="n">
        <v>96793</v>
      </c>
      <c r="C9" s="10" t="n">
        <v>231564</v>
      </c>
    </row>
    <row r="10">
      <c r="A10" s="6" t="inlineStr">
        <is>
          <t>Uang muka &amp; piutang lain-lain - pihak berelasi</t>
        </is>
      </c>
      <c r="B10" s="10" t="n">
        <v>87225</v>
      </c>
      <c r="C10" s="10" t="n">
        <v>23074</v>
      </c>
    </row>
    <row r="11">
      <c r="A11" s="6" t="inlineStr">
        <is>
          <t>Persediaan</t>
        </is>
      </c>
      <c r="B11" s="10" t="n">
        <v>2505852</v>
      </c>
      <c r="C11" s="10" t="n">
        <v>2422044</v>
      </c>
    </row>
    <row r="12">
      <c r="A12" s="6" t="inlineStr">
        <is>
          <t>Beban dibayar dimuka</t>
        </is>
      </c>
      <c r="B12" s="10" t="n">
        <v>25798</v>
      </c>
      <c r="C12" s="10" t="n">
        <v>29882</v>
      </c>
    </row>
    <row r="13">
      <c r="A13" s="6" t="inlineStr">
        <is>
          <t>Pajak dibayar dimuka</t>
        </is>
      </c>
      <c r="B13" s="10" t="n">
        <v>12758</v>
      </c>
      <c r="C13" s="10" t="n">
        <v>70259</v>
      </c>
    </row>
    <row r="14">
      <c r="A14" s="6" t="inlineStr">
        <is>
          <t>Aset dimiliki untuk dijual</t>
        </is>
      </c>
      <c r="B14" s="10" t="n">
        <v>0</v>
      </c>
      <c r="C14" s="10" t="n">
        <v>51406</v>
      </c>
    </row>
    <row r="15">
      <c r="A15" s="7" t="inlineStr">
        <is>
          <t>TOTAL ASET LANCAR</t>
        </is>
      </c>
      <c r="B15" s="11">
        <f>SUM(B6:B14)</f>
        <v/>
      </c>
      <c r="C15" s="11">
        <f>SUM(C6:C14)</f>
        <v/>
      </c>
    </row>
    <row r="16"/>
    <row r="17">
      <c r="A17" s="6" t="inlineStr">
        <is>
          <t>Aset tetap</t>
        </is>
      </c>
      <c r="B17" s="10" t="n">
        <v>9321605</v>
      </c>
      <c r="C17" s="10" t="n">
        <v>9310734</v>
      </c>
    </row>
    <row r="18">
      <c r="A18" s="6" t="inlineStr">
        <is>
          <t>Goodwill</t>
        </is>
      </c>
      <c r="B18" s="10" t="n">
        <v>61925</v>
      </c>
      <c r="C18" s="10" t="n">
        <v>61925</v>
      </c>
    </row>
    <row r="19">
      <c r="A19" s="6" t="inlineStr">
        <is>
          <t>Aset takberwujud</t>
        </is>
      </c>
      <c r="B19" s="10" t="n">
        <v>337348</v>
      </c>
      <c r="C19" s="10" t="n">
        <v>399468</v>
      </c>
    </row>
    <row r="20">
      <c r="A20" s="6" t="inlineStr">
        <is>
          <t>Aset hak-guna</t>
        </is>
      </c>
      <c r="B20" s="10" t="n">
        <v>459905</v>
      </c>
      <c r="C20" s="10" t="n">
        <v>616061</v>
      </c>
    </row>
    <row r="21">
      <c r="A21" s="6" t="inlineStr">
        <is>
          <t>Aset tidak lancar lainnya</t>
        </is>
      </c>
      <c r="B21" s="10" t="n">
        <v>75193</v>
      </c>
      <c r="C21" s="10" t="n">
        <v>84059</v>
      </c>
    </row>
    <row r="22">
      <c r="A22" s="6" t="inlineStr">
        <is>
          <t>Klaim pajak yang dapat dikembalikan</t>
        </is>
      </c>
      <c r="B22" s="10" t="n">
        <v>509671</v>
      </c>
      <c r="C22" s="10" t="n">
        <v>0</v>
      </c>
    </row>
    <row r="23">
      <c r="A23" s="7" t="inlineStr">
        <is>
          <t>TOTAL ASET TIDAK LANCAR</t>
        </is>
      </c>
      <c r="B23" s="11">
        <f>SUM(B17:B22)</f>
        <v/>
      </c>
      <c r="C23" s="11">
        <f>SUM(C17:C22)</f>
        <v/>
      </c>
    </row>
    <row r="24"/>
    <row r="25">
      <c r="A25" s="12" t="inlineStr">
        <is>
          <t>TOTAL ASET</t>
        </is>
      </c>
      <c r="B25" s="13">
        <f>B15+B23</f>
        <v/>
      </c>
      <c r="C25" s="13">
        <f>C15+C23</f>
        <v/>
      </c>
    </row>
    <row r="26"/>
    <row r="27">
      <c r="A27" s="4" t="inlineStr">
        <is>
          <t>NERACA KONSOLIDASIAN — LIABILITAS DAN EKUITAS</t>
        </is>
      </c>
      <c r="B27" s="2" t="n"/>
      <c r="C27" s="2" t="n"/>
      <c r="D27" s="3" t="n"/>
    </row>
    <row r="28">
      <c r="A28" s="1" t="inlineStr">
        <is>
          <t>Pos</t>
        </is>
      </c>
      <c r="B28" s="1" t="inlineStr">
        <is>
          <t>2024</t>
        </is>
      </c>
      <c r="C28" s="1" t="inlineStr">
        <is>
          <t>2023</t>
        </is>
      </c>
      <c r="D28" s="1" t="inlineStr">
        <is>
          <t>Catatan</t>
        </is>
      </c>
    </row>
    <row r="29">
      <c r="A29" s="6" t="inlineStr">
        <is>
          <t>Pinjaman bank</t>
        </is>
      </c>
      <c r="B29" s="10" t="n">
        <v>1450000</v>
      </c>
      <c r="C29" s="10" t="n">
        <v>0</v>
      </c>
    </row>
    <row r="30">
      <c r="A30" s="6" t="inlineStr">
        <is>
          <t>Utang usaha - pihak ketiga</t>
        </is>
      </c>
      <c r="B30" s="10" t="n">
        <v>3812423</v>
      </c>
      <c r="C30" s="10" t="n">
        <v>3983231</v>
      </c>
    </row>
    <row r="31">
      <c r="A31" s="6" t="inlineStr">
        <is>
          <t>Utang usaha - pihak berelasi</t>
        </is>
      </c>
      <c r="B31" s="10" t="n">
        <v>170874</v>
      </c>
      <c r="C31" s="10" t="n">
        <v>80406</v>
      </c>
    </row>
    <row r="32">
      <c r="A32" s="6" t="inlineStr">
        <is>
          <t>Utang pajak - PPh badan</t>
        </is>
      </c>
      <c r="B32" s="10" t="n">
        <v>133893</v>
      </c>
      <c r="C32" s="10" t="n">
        <v>332344</v>
      </c>
    </row>
    <row r="33">
      <c r="A33" s="6" t="inlineStr">
        <is>
          <t>Utang pajak - lain-lain</t>
        </is>
      </c>
      <c r="B33" s="10" t="n">
        <v>93547</v>
      </c>
      <c r="C33" s="10" t="n">
        <v>196595</v>
      </c>
    </row>
    <row r="34">
      <c r="A34" s="6" t="inlineStr">
        <is>
          <t>Akrual</t>
        </is>
      </c>
      <c r="B34" s="10" t="n">
        <v>3797590</v>
      </c>
      <c r="C34" s="10" t="n">
        <v>3892014</v>
      </c>
    </row>
    <row r="35">
      <c r="A35" s="6" t="inlineStr">
        <is>
          <t>Utang lain-lain - pihak ketiga</t>
        </is>
      </c>
      <c r="B35" s="10" t="n">
        <v>1436425</v>
      </c>
      <c r="C35" s="10" t="n">
        <v>1668829</v>
      </c>
    </row>
    <row r="36">
      <c r="A36" s="6" t="inlineStr">
        <is>
          <t>Utang lain-lain - pihak berelasi</t>
        </is>
      </c>
      <c r="B36" s="10" t="n">
        <v>726297</v>
      </c>
      <c r="C36" s="10" t="n">
        <v>708471</v>
      </c>
    </row>
    <row r="37">
      <c r="A37" s="6" t="inlineStr">
        <is>
          <t>Liabilitas imbalan kerja - bagian jangka pendek</t>
        </is>
      </c>
      <c r="B37" s="10" t="n">
        <v>171362</v>
      </c>
      <c r="C37" s="10" t="n">
        <v>152552</v>
      </c>
    </row>
    <row r="38">
      <c r="A38" s="6" t="inlineStr">
        <is>
          <t>Liabilitas sewa - bagian jangka pendek</t>
        </is>
      </c>
      <c r="B38" s="10" t="n">
        <v>37790</v>
      </c>
      <c r="C38" s="10" t="n">
        <v>209526</v>
      </c>
    </row>
    <row r="39">
      <c r="A39" s="7" t="inlineStr">
        <is>
          <t>TOTAL LIABILITAS JANGKA PENDEK</t>
        </is>
      </c>
      <c r="B39" s="11">
        <f>SUM(B29:B38)</f>
        <v/>
      </c>
      <c r="C39" s="11">
        <f>SUM(C29:C38)</f>
        <v/>
      </c>
    </row>
    <row r="40"/>
    <row r="41">
      <c r="A41" s="6" t="inlineStr">
        <is>
          <t>Liabilitas pajak tangguhan</t>
        </is>
      </c>
      <c r="B41" s="10" t="n">
        <v>108972</v>
      </c>
      <c r="C41" s="10" t="n">
        <v>165609</v>
      </c>
    </row>
    <row r="42">
      <c r="A42" s="6" t="inlineStr">
        <is>
          <t>Liabilitas imbalan kerja - bagian jangka panjang</t>
        </is>
      </c>
      <c r="B42" s="10" t="n">
        <v>1464913</v>
      </c>
      <c r="C42" s="10" t="n">
        <v>1352014</v>
      </c>
    </row>
    <row r="43">
      <c r="A43" s="6" t="inlineStr">
        <is>
          <t>Liabilitas sewa - bagian jangka panjang</t>
        </is>
      </c>
      <c r="B43" s="10" t="n">
        <v>492842</v>
      </c>
      <c r="C43" s="10" t="n">
        <v>541257</v>
      </c>
    </row>
    <row r="44">
      <c r="A44" s="7" t="inlineStr">
        <is>
          <t>TOTAL LIABILITAS JANGKA PANJANG</t>
        </is>
      </c>
      <c r="B44" s="11">
        <f>SUM(B41:B43)</f>
        <v/>
      </c>
      <c r="C44" s="11">
        <f>SUM(C41:C43)</f>
        <v/>
      </c>
    </row>
    <row r="45"/>
    <row r="46">
      <c r="A46" s="12" t="inlineStr">
        <is>
          <t>TOTAL LIABILITAS</t>
        </is>
      </c>
      <c r="B46" s="13">
        <f>B39+B44</f>
        <v/>
      </c>
      <c r="C46" s="13">
        <f>C39+C44</f>
        <v/>
      </c>
    </row>
    <row r="47"/>
    <row r="48">
      <c r="A48" s="6" t="inlineStr">
        <is>
          <t>Modal saham (38.150.000.000 lembar, nominal Rp2/saham)</t>
        </is>
      </c>
      <c r="B48" s="10" t="n">
        <v>76300</v>
      </c>
      <c r="C48" s="10" t="n">
        <v>76300</v>
      </c>
    </row>
    <row r="49">
      <c r="A49" s="6" t="inlineStr">
        <is>
          <t>Tambahan modal disetor</t>
        </is>
      </c>
      <c r="B49" s="10" t="n">
        <v>96000</v>
      </c>
      <c r="C49" s="10" t="n">
        <v>96000</v>
      </c>
    </row>
    <row r="50">
      <c r="A50" s="6" t="inlineStr">
        <is>
          <t>Saldo laba yang dicadangkan</t>
        </is>
      </c>
      <c r="B50" s="10" t="n">
        <v>15260</v>
      </c>
      <c r="C50" s="10" t="n">
        <v>15260</v>
      </c>
    </row>
    <row r="51">
      <c r="A51" s="6" t="inlineStr">
        <is>
          <t>Saldo laba yang belum dicadangkan</t>
        </is>
      </c>
      <c r="B51" s="10" t="n">
        <v>1961707</v>
      </c>
      <c r="C51" s="10" t="n">
        <v>3193678</v>
      </c>
    </row>
    <row r="52">
      <c r="A52" s="12" t="inlineStr">
        <is>
          <t>TOTAL EKUITAS</t>
        </is>
      </c>
      <c r="B52" s="13">
        <f>SUM(B48:B51)</f>
        <v/>
      </c>
      <c r="C52" s="13">
        <f>SUM(C48:C51)</f>
        <v/>
      </c>
    </row>
    <row r="53"/>
    <row r="54">
      <c r="A54" s="7" t="inlineStr">
        <is>
          <t>TOTAL LIABILITAS + EKUITAS</t>
        </is>
      </c>
      <c r="B54" s="11">
        <f>B46+B52</f>
        <v/>
      </c>
      <c r="C54" s="11">
        <f>C46+C52</f>
        <v/>
      </c>
    </row>
    <row r="55">
      <c r="A55" s="7" t="inlineStr">
        <is>
          <t>Cek Keseimbangan Neraca (Aset - (Liab+Ekuitas), harus 0)</t>
        </is>
      </c>
      <c r="B55" s="14">
        <f>B25-B54</f>
        <v/>
      </c>
      <c r="C55" s="14">
        <f>C25-C54</f>
        <v/>
      </c>
    </row>
    <row r="56"/>
    <row r="57">
      <c r="A57" s="4" t="inlineStr">
        <is>
          <t>LABA RUGI KONSOLIDASIAN (Tahun Berakhir 31 Desember)</t>
        </is>
      </c>
      <c r="B57" s="2" t="n"/>
      <c r="C57" s="2" t="n"/>
      <c r="D57" s="3" t="n"/>
    </row>
    <row r="58">
      <c r="A58" s="1" t="inlineStr">
        <is>
          <t>Pos</t>
        </is>
      </c>
      <c r="B58" s="1" t="inlineStr">
        <is>
          <t>2024</t>
        </is>
      </c>
      <c r="C58" s="1" t="inlineStr">
        <is>
          <t>2023</t>
        </is>
      </c>
      <c r="D58" s="1" t="inlineStr">
        <is>
          <t>Catatan</t>
        </is>
      </c>
    </row>
    <row r="59">
      <c r="A59" s="7" t="inlineStr">
        <is>
          <t>Penjualan bersih (Net sales)</t>
        </is>
      </c>
      <c r="B59" s="15" t="n">
        <v>35138643</v>
      </c>
      <c r="C59" s="15" t="n">
        <v>38611401</v>
      </c>
    </row>
    <row r="60">
      <c r="A60" s="6" t="inlineStr">
        <is>
          <t>Harga pokok penjualan (COGS)</t>
        </is>
      </c>
      <c r="B60" s="10" t="n">
        <v>-18418962</v>
      </c>
      <c r="C60" s="10" t="n">
        <v>-19416887</v>
      </c>
      <c r="D60" s="6" t="inlineStr">
        <is>
          <t>Dicatat negatif (pengurang)</t>
        </is>
      </c>
    </row>
    <row r="61">
      <c r="A61" s="7" t="inlineStr">
        <is>
          <t>LABA BRUTO</t>
        </is>
      </c>
      <c r="B61" s="11">
        <f>SUM(B59:B60)</f>
        <v/>
      </c>
      <c r="C61" s="11">
        <f>SUM(C59:C60)</f>
        <v/>
      </c>
    </row>
    <row r="62"/>
    <row r="63">
      <c r="A63" s="6" t="inlineStr">
        <is>
          <t>Beban pemasaran dan penjualan</t>
        </is>
      </c>
      <c r="B63" s="10" t="n">
        <v>-8786018</v>
      </c>
      <c r="C63" s="10" t="n">
        <v>-8995650</v>
      </c>
    </row>
    <row r="64">
      <c r="A64" s="6" t="inlineStr">
        <is>
          <t>Beban umum dan administrasi</t>
        </is>
      </c>
      <c r="B64" s="10" t="n">
        <v>-3498698</v>
      </c>
      <c r="C64" s="10" t="n">
        <v>-3919656</v>
      </c>
    </row>
    <row r="65">
      <c r="A65" s="6" t="inlineStr">
        <is>
          <t>(Beban)/penghasilan lain-lain, neto</t>
        </is>
      </c>
      <c r="B65" s="10" t="n">
        <v>-20085</v>
      </c>
      <c r="C65" s="10" t="n">
        <v>75</v>
      </c>
    </row>
    <row r="66">
      <c r="A66" s="12" t="inlineStr">
        <is>
          <t>LABA USAHA (proksi EBIT)</t>
        </is>
      </c>
      <c r="B66" s="13">
        <f>B61+B63+B64+B65</f>
        <v/>
      </c>
      <c r="C66" s="13">
        <f>C61+C63+C64+C65</f>
        <v/>
      </c>
    </row>
    <row r="67"/>
    <row r="68">
      <c r="A68" s="6" t="inlineStr">
        <is>
          <t>Penghasilan keuangan (Finance income)</t>
        </is>
      </c>
      <c r="B68" s="10" t="n">
        <v>18476</v>
      </c>
      <c r="C68" s="10" t="n">
        <v>28563</v>
      </c>
    </row>
    <row r="69">
      <c r="A69" s="6" t="inlineStr">
        <is>
          <t>Biaya keuangan (Finance costs)</t>
        </is>
      </c>
      <c r="B69" s="10" t="n">
        <v>-82932</v>
      </c>
      <c r="C69" s="10" t="n">
        <v>-105970</v>
      </c>
    </row>
    <row r="70">
      <c r="A70" s="7" t="inlineStr">
        <is>
          <t>LABA SEBELUM PAJAK PENGHASILAN (Pretax Income)</t>
        </is>
      </c>
      <c r="B70" s="11">
        <f>B66+B68+B69</f>
        <v/>
      </c>
      <c r="C70" s="11">
        <f>C66+C68+C69</f>
        <v/>
      </c>
    </row>
    <row r="71"/>
    <row r="72">
      <c r="A72" s="6" t="inlineStr">
        <is>
          <t>Beban pajak penghasilan</t>
        </is>
      </c>
      <c r="B72" s="10" t="n">
        <v>-981731</v>
      </c>
      <c r="C72" s="10" t="n">
        <v>-1400936</v>
      </c>
    </row>
    <row r="73">
      <c r="A73" s="12" t="inlineStr">
        <is>
          <t>LABA TAHUN BERJALAN (Net Income)</t>
        </is>
      </c>
      <c r="B73" s="13">
        <f>B70+B72</f>
        <v/>
      </c>
      <c r="C73" s="13">
        <f>C70+C72</f>
        <v/>
      </c>
    </row>
    <row r="74"/>
    <row r="75">
      <c r="A75" s="6" t="inlineStr">
        <is>
          <t>EBITDA (dilaporkan langsung di LK, bukan turunan)</t>
        </is>
      </c>
      <c r="B75" s="10" t="n">
        <v>5292454</v>
      </c>
      <c r="C75" s="10" t="n">
        <v>7232830</v>
      </c>
    </row>
    <row r="76">
      <c r="A76" s="6" t="inlineStr">
        <is>
          <t>Laba per saham dasar (Rp penuh, dilaporkan)</t>
        </is>
      </c>
      <c r="B76" s="10" t="n">
        <v>88</v>
      </c>
      <c r="C76" s="10" t="n">
        <v>126</v>
      </c>
    </row>
    <row r="77">
      <c r="A77" s="6" t="inlineStr">
        <is>
          <t>Jumlah saham beredar (lembar)</t>
        </is>
      </c>
      <c r="B77" s="10" t="n">
        <v>38150000000</v>
      </c>
      <c r="C77" s="10" t="n">
        <v>38150000000</v>
      </c>
    </row>
    <row r="78">
      <c r="A78" s="7" t="inlineStr">
        <is>
          <t>Cek: Laba bersih - (EPS x saham /1jt) — kontrol independen</t>
        </is>
      </c>
      <c r="B78" s="16">
        <f>B73-(B76*B77/1000000)</f>
        <v/>
      </c>
      <c r="C78" s="16">
        <f>C73-(C76*C77/1000000)</f>
        <v/>
      </c>
      <c r="D78" s="6" t="inlineStr">
        <is>
          <t>Wajar tidak persis 0 — EPS resmi pakai rata-rata saham tertimbang, bukan saham akhir tahun</t>
        </is>
      </c>
    </row>
    <row r="79"/>
    <row r="80">
      <c r="A80" s="4" t="inlineStr">
        <is>
          <t>DATA PASAR (sumber terpisah dari LK — lihat INSTRUKSI)</t>
        </is>
      </c>
      <c r="B80" s="2" t="n"/>
      <c r="C80" s="2" t="n"/>
      <c r="D80" s="3" t="n"/>
    </row>
    <row r="81">
      <c r="A81" s="1" t="inlineStr">
        <is>
          <t>Pos</t>
        </is>
      </c>
      <c r="B81" s="1" t="inlineStr">
        <is>
          <t>2024</t>
        </is>
      </c>
      <c r="C81" s="1" t="inlineStr">
        <is>
          <t>2023</t>
        </is>
      </c>
      <c r="D81" s="1" t="inlineStr">
        <is>
          <t>Catatan</t>
        </is>
      </c>
    </row>
    <row r="82">
      <c r="A82" s="6" t="inlineStr">
        <is>
          <t>Harga saham penutupan (~akhir tahun fiskal)</t>
        </is>
      </c>
      <c r="B82" s="17" t="n">
        <v>1646.7</v>
      </c>
      <c r="C82" s="17" t="n">
        <v>2940.6</v>
      </c>
      <c r="D82" s="6" t="inlineStr">
        <is>
          <t>Sumber: stockanalysis.com, historis harga (diakses 11 Jul 2026)</t>
        </is>
      </c>
    </row>
    <row r="83">
      <c r="A83" s="7" t="inlineStr">
        <is>
          <t>Nilai Pasar Ekuitas / Market Value of Equity</t>
        </is>
      </c>
      <c r="B83" s="11">
        <f>B77*B82/1000000</f>
        <v/>
      </c>
      <c r="C83" s="11">
        <f>C77*C82/1000000</f>
        <v/>
      </c>
      <c r="D83" s="6" t="inlineStr">
        <is>
          <t>saham beredar x harga penutupan, dikonversi ke jutaan Rupiah</t>
        </is>
      </c>
    </row>
  </sheetData>
  <mergeCells count="6">
    <mergeCell ref="A1:D1"/>
    <mergeCell ref="A80:D80"/>
    <mergeCell ref="A27:D27"/>
    <mergeCell ref="A4:D4"/>
    <mergeCell ref="A57:D57"/>
    <mergeCell ref="A2:D2"/>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48"/>
  <sheetViews>
    <sheetView workbookViewId="0">
      <selection activeCell="A1" sqref="A1"/>
    </sheetView>
  </sheetViews>
  <sheetFormatPr baseColWidth="8" defaultRowHeight="15"/>
  <cols>
    <col width="46" customWidth="1" min="1" max="1"/>
    <col width="14" customWidth="1" min="2" max="2"/>
    <col width="14" customWidth="1" min="3" max="3"/>
    <col width="14" customWidth="1" min="4" max="4"/>
  </cols>
  <sheetData>
    <row r="1" ht="30" customHeight="1">
      <c r="A1" s="1" t="inlineStr">
        <is>
          <t>Common-Size Neraca — Tiap Pos sebagai % Total Aset (Live)</t>
        </is>
      </c>
      <c r="B1" s="2" t="n"/>
      <c r="C1" s="2" t="n"/>
      <c r="D1" s="3" t="n"/>
    </row>
    <row r="2" ht="35" customHeight="1">
      <c r="A2" s="6" t="inlineStr">
        <is>
          <t>Common-size mengubah tiap pos neraca jadi persentase Total Aset, supaya bisa dibandingkan lintas waktu/perusahaan tanpa terganggu skala nominal. Semua sel di bawah = formula hidup membaca sheet DATA_LAPORAN_KEUANGAN.</t>
        </is>
      </c>
      <c r="B2" s="2" t="n"/>
      <c r="C2" s="2" t="n"/>
      <c r="D2" s="3" t="n"/>
    </row>
    <row r="3"/>
    <row r="4">
      <c r="A4" s="4" t="inlineStr">
        <is>
          <t>ASET (% Total Aset)</t>
        </is>
      </c>
      <c r="B4" s="2" t="n"/>
      <c r="C4" s="2" t="n"/>
      <c r="D4" s="3" t="n"/>
    </row>
    <row r="5">
      <c r="A5" s="1" t="inlineStr">
        <is>
          <t>Pos</t>
        </is>
      </c>
      <c r="B5" s="1" t="inlineStr">
        <is>
          <t>2024</t>
        </is>
      </c>
      <c r="C5" s="1" t="inlineStr">
        <is>
          <t>2023</t>
        </is>
      </c>
    </row>
    <row r="6">
      <c r="A6" s="6" t="inlineStr">
        <is>
          <t>Kas dan setara kas</t>
        </is>
      </c>
      <c r="B6" s="18">
        <f>DATA_LAPORAN_KEUANGAN!B6/DATA_LAPORAN_KEUANGAN!$B$25</f>
        <v/>
      </c>
      <c r="C6" s="18">
        <f>DATA_LAPORAN_KEUANGAN!C6/DATA_LAPORAN_KEUANGAN!$C$25</f>
        <v/>
      </c>
    </row>
    <row r="7">
      <c r="A7" s="6" t="inlineStr">
        <is>
          <t>Piutang usaha - pihak ketiga</t>
        </is>
      </c>
      <c r="B7" s="18">
        <f>DATA_LAPORAN_KEUANGAN!B7/DATA_LAPORAN_KEUANGAN!$B$25</f>
        <v/>
      </c>
      <c r="C7" s="18">
        <f>DATA_LAPORAN_KEUANGAN!C7/DATA_LAPORAN_KEUANGAN!$C$25</f>
        <v/>
      </c>
    </row>
    <row r="8">
      <c r="A8" s="6" t="inlineStr">
        <is>
          <t>Piutang usaha - pihak berelasi</t>
        </is>
      </c>
      <c r="B8" s="18">
        <f>DATA_LAPORAN_KEUANGAN!B8/DATA_LAPORAN_KEUANGAN!$B$25</f>
        <v/>
      </c>
      <c r="C8" s="18">
        <f>DATA_LAPORAN_KEUANGAN!C8/DATA_LAPORAN_KEUANGAN!$C$25</f>
        <v/>
      </c>
    </row>
    <row r="9">
      <c r="A9" s="6" t="inlineStr">
        <is>
          <t>Uang muka &amp; piutang lain-lain - pihak ketiga</t>
        </is>
      </c>
      <c r="B9" s="18">
        <f>DATA_LAPORAN_KEUANGAN!B9/DATA_LAPORAN_KEUANGAN!$B$25</f>
        <v/>
      </c>
      <c r="C9" s="18">
        <f>DATA_LAPORAN_KEUANGAN!C9/DATA_LAPORAN_KEUANGAN!$C$25</f>
        <v/>
      </c>
    </row>
    <row r="10">
      <c r="A10" s="6" t="inlineStr">
        <is>
          <t>Uang muka &amp; piutang lain-lain - pihak berelasi</t>
        </is>
      </c>
      <c r="B10" s="18">
        <f>DATA_LAPORAN_KEUANGAN!B10/DATA_LAPORAN_KEUANGAN!$B$25</f>
        <v/>
      </c>
      <c r="C10" s="18">
        <f>DATA_LAPORAN_KEUANGAN!C10/DATA_LAPORAN_KEUANGAN!$C$25</f>
        <v/>
      </c>
    </row>
    <row r="11">
      <c r="A11" s="6" t="inlineStr">
        <is>
          <t>Persediaan</t>
        </is>
      </c>
      <c r="B11" s="18">
        <f>DATA_LAPORAN_KEUANGAN!B11/DATA_LAPORAN_KEUANGAN!$B$25</f>
        <v/>
      </c>
      <c r="C11" s="18">
        <f>DATA_LAPORAN_KEUANGAN!C11/DATA_LAPORAN_KEUANGAN!$C$25</f>
        <v/>
      </c>
    </row>
    <row r="12">
      <c r="A12" s="6" t="inlineStr">
        <is>
          <t>Beban dibayar dimuka</t>
        </is>
      </c>
      <c r="B12" s="18">
        <f>DATA_LAPORAN_KEUANGAN!B12/DATA_LAPORAN_KEUANGAN!$B$25</f>
        <v/>
      </c>
      <c r="C12" s="18">
        <f>DATA_LAPORAN_KEUANGAN!C12/DATA_LAPORAN_KEUANGAN!$C$25</f>
        <v/>
      </c>
    </row>
    <row r="13">
      <c r="A13" s="6" t="inlineStr">
        <is>
          <t>Pajak dibayar dimuka</t>
        </is>
      </c>
      <c r="B13" s="18">
        <f>DATA_LAPORAN_KEUANGAN!B13/DATA_LAPORAN_KEUANGAN!$B$25</f>
        <v/>
      </c>
      <c r="C13" s="18">
        <f>DATA_LAPORAN_KEUANGAN!C13/DATA_LAPORAN_KEUANGAN!$C$25</f>
        <v/>
      </c>
    </row>
    <row r="14">
      <c r="A14" s="6" t="inlineStr">
        <is>
          <t>Aset dimiliki untuk dijual</t>
        </is>
      </c>
      <c r="B14" s="18">
        <f>DATA_LAPORAN_KEUANGAN!B14/DATA_LAPORAN_KEUANGAN!$B$25</f>
        <v/>
      </c>
      <c r="C14" s="18">
        <f>DATA_LAPORAN_KEUANGAN!C14/DATA_LAPORAN_KEUANGAN!$C$25</f>
        <v/>
      </c>
    </row>
    <row r="15">
      <c r="A15" s="7" t="inlineStr">
        <is>
          <t>TOTAL ASET LANCAR (%)</t>
        </is>
      </c>
      <c r="B15" s="19">
        <f>DATA_LAPORAN_KEUANGAN!B15/DATA_LAPORAN_KEUANGAN!$B$25</f>
        <v/>
      </c>
      <c r="C15" s="19">
        <f>DATA_LAPORAN_KEUANGAN!C15/DATA_LAPORAN_KEUANGAN!$C$25</f>
        <v/>
      </c>
    </row>
    <row r="16"/>
    <row r="17">
      <c r="A17" s="6" t="inlineStr">
        <is>
          <t>Aset tetap</t>
        </is>
      </c>
      <c r="B17" s="18">
        <f>DATA_LAPORAN_KEUANGAN!B17/DATA_LAPORAN_KEUANGAN!$B$25</f>
        <v/>
      </c>
      <c r="C17" s="18">
        <f>DATA_LAPORAN_KEUANGAN!C17/DATA_LAPORAN_KEUANGAN!$C$25</f>
        <v/>
      </c>
    </row>
    <row r="18">
      <c r="A18" s="6" t="inlineStr">
        <is>
          <t>Goodwill</t>
        </is>
      </c>
      <c r="B18" s="18">
        <f>DATA_LAPORAN_KEUANGAN!B18/DATA_LAPORAN_KEUANGAN!$B$25</f>
        <v/>
      </c>
      <c r="C18" s="18">
        <f>DATA_LAPORAN_KEUANGAN!C18/DATA_LAPORAN_KEUANGAN!$C$25</f>
        <v/>
      </c>
    </row>
    <row r="19">
      <c r="A19" s="6" t="inlineStr">
        <is>
          <t>Aset takberwujud</t>
        </is>
      </c>
      <c r="B19" s="18">
        <f>DATA_LAPORAN_KEUANGAN!B19/DATA_LAPORAN_KEUANGAN!$B$25</f>
        <v/>
      </c>
      <c r="C19" s="18">
        <f>DATA_LAPORAN_KEUANGAN!C19/DATA_LAPORAN_KEUANGAN!$C$25</f>
        <v/>
      </c>
    </row>
    <row r="20">
      <c r="A20" s="6" t="inlineStr">
        <is>
          <t>Aset hak-guna</t>
        </is>
      </c>
      <c r="B20" s="18">
        <f>DATA_LAPORAN_KEUANGAN!B20/DATA_LAPORAN_KEUANGAN!$B$25</f>
        <v/>
      </c>
      <c r="C20" s="18">
        <f>DATA_LAPORAN_KEUANGAN!C20/DATA_LAPORAN_KEUANGAN!$C$25</f>
        <v/>
      </c>
    </row>
    <row r="21">
      <c r="A21" s="6" t="inlineStr">
        <is>
          <t>Aset tidak lancar lainnya</t>
        </is>
      </c>
      <c r="B21" s="18">
        <f>DATA_LAPORAN_KEUANGAN!B21/DATA_LAPORAN_KEUANGAN!$B$25</f>
        <v/>
      </c>
      <c r="C21" s="18">
        <f>DATA_LAPORAN_KEUANGAN!C21/DATA_LAPORAN_KEUANGAN!$C$25</f>
        <v/>
      </c>
    </row>
    <row r="22">
      <c r="A22" s="6" t="inlineStr">
        <is>
          <t>Klaim pajak yang dapat dikembalikan</t>
        </is>
      </c>
      <c r="B22" s="18">
        <f>DATA_LAPORAN_KEUANGAN!B22/DATA_LAPORAN_KEUANGAN!$B$25</f>
        <v/>
      </c>
      <c r="C22" s="18">
        <f>DATA_LAPORAN_KEUANGAN!C22/DATA_LAPORAN_KEUANGAN!$C$25</f>
        <v/>
      </c>
    </row>
    <row r="23">
      <c r="A23" s="7" t="inlineStr">
        <is>
          <t>TOTAL ASET TIDAK LANCAR (%)</t>
        </is>
      </c>
      <c r="B23" s="19">
        <f>DATA_LAPORAN_KEUANGAN!B23/DATA_LAPORAN_KEUANGAN!$B$25</f>
        <v/>
      </c>
      <c r="C23" s="19">
        <f>DATA_LAPORAN_KEUANGAN!C23/DATA_LAPORAN_KEUANGAN!$C$25</f>
        <v/>
      </c>
    </row>
    <row r="24">
      <c r="A24" s="12" t="inlineStr">
        <is>
          <t>TOTAL ASET (%)</t>
        </is>
      </c>
      <c r="B24" s="20">
        <f>DATA_LAPORAN_KEUANGAN!B25/DATA_LAPORAN_KEUANGAN!$B$25</f>
        <v/>
      </c>
      <c r="C24" s="20">
        <f>DATA_LAPORAN_KEUANGAN!C25/DATA_LAPORAN_KEUANGAN!$C$25</f>
        <v/>
      </c>
    </row>
    <row r="25"/>
    <row r="26">
      <c r="A26" s="4" t="inlineStr">
        <is>
          <t>LIABILITAS DAN EKUITAS (% Total Aset)</t>
        </is>
      </c>
      <c r="B26" s="2" t="n"/>
      <c r="C26" s="2" t="n"/>
      <c r="D26" s="3" t="n"/>
    </row>
    <row r="27">
      <c r="A27" s="1" t="inlineStr">
        <is>
          <t>Pos</t>
        </is>
      </c>
      <c r="B27" s="1" t="inlineStr">
        <is>
          <t>2024</t>
        </is>
      </c>
      <c r="C27" s="1" t="inlineStr">
        <is>
          <t>2023</t>
        </is>
      </c>
    </row>
    <row r="28">
      <c r="A28" s="6" t="inlineStr">
        <is>
          <t>Pinjaman bank</t>
        </is>
      </c>
      <c r="B28" s="18">
        <f>DATA_LAPORAN_KEUANGAN!B29/DATA_LAPORAN_KEUANGAN!$B$25</f>
        <v/>
      </c>
      <c r="C28" s="18">
        <f>DATA_LAPORAN_KEUANGAN!C29/DATA_LAPORAN_KEUANGAN!$C$25</f>
        <v/>
      </c>
    </row>
    <row r="29">
      <c r="A29" s="6" t="inlineStr">
        <is>
          <t>Utang usaha - pihak ketiga</t>
        </is>
      </c>
      <c r="B29" s="18">
        <f>DATA_LAPORAN_KEUANGAN!B30/DATA_LAPORAN_KEUANGAN!$B$25</f>
        <v/>
      </c>
      <c r="C29" s="18">
        <f>DATA_LAPORAN_KEUANGAN!C30/DATA_LAPORAN_KEUANGAN!$C$25</f>
        <v/>
      </c>
    </row>
    <row r="30">
      <c r="A30" s="6" t="inlineStr">
        <is>
          <t>Utang usaha - pihak berelasi</t>
        </is>
      </c>
      <c r="B30" s="18">
        <f>DATA_LAPORAN_KEUANGAN!B31/DATA_LAPORAN_KEUANGAN!$B$25</f>
        <v/>
      </c>
      <c r="C30" s="18">
        <f>DATA_LAPORAN_KEUANGAN!C31/DATA_LAPORAN_KEUANGAN!$C$25</f>
        <v/>
      </c>
    </row>
    <row r="31">
      <c r="A31" s="6" t="inlineStr">
        <is>
          <t>Utang pajak - PPh badan</t>
        </is>
      </c>
      <c r="B31" s="18">
        <f>DATA_LAPORAN_KEUANGAN!B32/DATA_LAPORAN_KEUANGAN!$B$25</f>
        <v/>
      </c>
      <c r="C31" s="18">
        <f>DATA_LAPORAN_KEUANGAN!C32/DATA_LAPORAN_KEUANGAN!$C$25</f>
        <v/>
      </c>
    </row>
    <row r="32">
      <c r="A32" s="6" t="inlineStr">
        <is>
          <t>Utang pajak - lain-lain</t>
        </is>
      </c>
      <c r="B32" s="18">
        <f>DATA_LAPORAN_KEUANGAN!B33/DATA_LAPORAN_KEUANGAN!$B$25</f>
        <v/>
      </c>
      <c r="C32" s="18">
        <f>DATA_LAPORAN_KEUANGAN!C33/DATA_LAPORAN_KEUANGAN!$C$25</f>
        <v/>
      </c>
    </row>
    <row r="33">
      <c r="A33" s="6" t="inlineStr">
        <is>
          <t>Akrual</t>
        </is>
      </c>
      <c r="B33" s="18">
        <f>DATA_LAPORAN_KEUANGAN!B34/DATA_LAPORAN_KEUANGAN!$B$25</f>
        <v/>
      </c>
      <c r="C33" s="18">
        <f>DATA_LAPORAN_KEUANGAN!C34/DATA_LAPORAN_KEUANGAN!$C$25</f>
        <v/>
      </c>
    </row>
    <row r="34">
      <c r="A34" s="6" t="inlineStr">
        <is>
          <t>Utang lain-lain - pihak ketiga</t>
        </is>
      </c>
      <c r="B34" s="18">
        <f>DATA_LAPORAN_KEUANGAN!B35/DATA_LAPORAN_KEUANGAN!$B$25</f>
        <v/>
      </c>
      <c r="C34" s="18">
        <f>DATA_LAPORAN_KEUANGAN!C35/DATA_LAPORAN_KEUANGAN!$C$25</f>
        <v/>
      </c>
    </row>
    <row r="35">
      <c r="A35" s="6" t="inlineStr">
        <is>
          <t>Utang lain-lain - pihak berelasi</t>
        </is>
      </c>
      <c r="B35" s="18">
        <f>DATA_LAPORAN_KEUANGAN!B36/DATA_LAPORAN_KEUANGAN!$B$25</f>
        <v/>
      </c>
      <c r="C35" s="18">
        <f>DATA_LAPORAN_KEUANGAN!C36/DATA_LAPORAN_KEUANGAN!$C$25</f>
        <v/>
      </c>
    </row>
    <row r="36">
      <c r="A36" s="6" t="inlineStr">
        <is>
          <t>Liabilitas imbalan kerja - bagian jangka pendek</t>
        </is>
      </c>
      <c r="B36" s="18">
        <f>DATA_LAPORAN_KEUANGAN!B37/DATA_LAPORAN_KEUANGAN!$B$25</f>
        <v/>
      </c>
      <c r="C36" s="18">
        <f>DATA_LAPORAN_KEUANGAN!C37/DATA_LAPORAN_KEUANGAN!$C$25</f>
        <v/>
      </c>
    </row>
    <row r="37">
      <c r="A37" s="6" t="inlineStr">
        <is>
          <t>Liabilitas sewa - bagian jangka pendek</t>
        </is>
      </c>
      <c r="B37" s="18">
        <f>DATA_LAPORAN_KEUANGAN!B38/DATA_LAPORAN_KEUANGAN!$B$25</f>
        <v/>
      </c>
      <c r="C37" s="18">
        <f>DATA_LAPORAN_KEUANGAN!C38/DATA_LAPORAN_KEUANGAN!$C$25</f>
        <v/>
      </c>
    </row>
    <row r="38">
      <c r="A38" s="7" t="inlineStr">
        <is>
          <t>TOTAL LIABILITAS JANGKA PENDEK (%)</t>
        </is>
      </c>
      <c r="B38" s="19">
        <f>DATA_LAPORAN_KEUANGAN!B39/DATA_LAPORAN_KEUANGAN!$B$25</f>
        <v/>
      </c>
      <c r="C38" s="19">
        <f>DATA_LAPORAN_KEUANGAN!C39/DATA_LAPORAN_KEUANGAN!$C$25</f>
        <v/>
      </c>
    </row>
    <row r="39"/>
    <row r="40">
      <c r="A40" s="6" t="inlineStr">
        <is>
          <t>Liabilitas pajak tangguhan</t>
        </is>
      </c>
      <c r="B40" s="18">
        <f>DATA_LAPORAN_KEUANGAN!B41/DATA_LAPORAN_KEUANGAN!$B$25</f>
        <v/>
      </c>
      <c r="C40" s="18">
        <f>DATA_LAPORAN_KEUANGAN!C41/DATA_LAPORAN_KEUANGAN!$C$25</f>
        <v/>
      </c>
    </row>
    <row r="41">
      <c r="A41" s="6" t="inlineStr">
        <is>
          <t>Liabilitas imbalan kerja - bagian jangka panjang</t>
        </is>
      </c>
      <c r="B41" s="18">
        <f>DATA_LAPORAN_KEUANGAN!B42/DATA_LAPORAN_KEUANGAN!$B$25</f>
        <v/>
      </c>
      <c r="C41" s="18">
        <f>DATA_LAPORAN_KEUANGAN!C42/DATA_LAPORAN_KEUANGAN!$C$25</f>
        <v/>
      </c>
    </row>
    <row r="42">
      <c r="A42" s="6" t="inlineStr">
        <is>
          <t>Liabilitas sewa - bagian jangka panjang</t>
        </is>
      </c>
      <c r="B42" s="18">
        <f>DATA_LAPORAN_KEUANGAN!B43/DATA_LAPORAN_KEUANGAN!$B$25</f>
        <v/>
      </c>
      <c r="C42" s="18">
        <f>DATA_LAPORAN_KEUANGAN!C43/DATA_LAPORAN_KEUANGAN!$C$25</f>
        <v/>
      </c>
    </row>
    <row r="43">
      <c r="A43" s="7" t="inlineStr">
        <is>
          <t>TOTAL LIABILITAS JANGKA PANJANG (%)</t>
        </is>
      </c>
      <c r="B43" s="19">
        <f>DATA_LAPORAN_KEUANGAN!B44/DATA_LAPORAN_KEUANGAN!$B$25</f>
        <v/>
      </c>
      <c r="C43" s="19">
        <f>DATA_LAPORAN_KEUANGAN!C44/DATA_LAPORAN_KEUANGAN!$C$25</f>
        <v/>
      </c>
    </row>
    <row r="44">
      <c r="A44" s="12" t="inlineStr">
        <is>
          <t>TOTAL LIABILITAS (%)</t>
        </is>
      </c>
      <c r="B44" s="20">
        <f>DATA_LAPORAN_KEUANGAN!B46/DATA_LAPORAN_KEUANGAN!$B$25</f>
        <v/>
      </c>
      <c r="C44" s="20">
        <f>DATA_LAPORAN_KEUANGAN!C46/DATA_LAPORAN_KEUANGAN!$C$25</f>
        <v/>
      </c>
    </row>
    <row r="45">
      <c r="A45" s="12" t="inlineStr">
        <is>
          <t>TOTAL EKUITAS (%)</t>
        </is>
      </c>
      <c r="B45" s="20">
        <f>DATA_LAPORAN_KEUANGAN!B52/DATA_LAPORAN_KEUANGAN!$B$25</f>
        <v/>
      </c>
      <c r="C45" s="20">
        <f>DATA_LAPORAN_KEUANGAN!C52/DATA_LAPORAN_KEUANGAN!$C$25</f>
        <v/>
      </c>
    </row>
    <row r="46"/>
    <row r="47">
      <c r="A47" s="4" t="inlineStr">
        <is>
          <t>Interpretasi</t>
        </is>
      </c>
      <c r="B47" s="2" t="n"/>
      <c r="C47" s="2" t="n"/>
      <c r="D47" s="3" t="n"/>
    </row>
    <row r="48" ht="70" customHeight="1">
      <c r="A48" s="5" t="inlineStr">
        <is>
          <t>Struktur aset UNVR didominasi ASET TIDAK LANCAR (aset tetap pabrik + hak-guna), sementara aset lancar relatif tipis dan kas kecil — wajar untuk produsen FMCG dengan siklus kas cepat (piutang &amp; persediaan cepat berputar, tidak perlu kas menganggur besar). Di sisi pasiva, liabilitas jangka pendek jauh melebihi ekuitas — struktur permodalan UNVR sangat bertumpu pada utang dagang/operasi jangka pendek dan payout dividen tinggi yang menipiskan saldo laba, bukan tanda distress per se (lihat Altman Z-Score untuk verifikasi risiko kebangkrutan).</t>
        </is>
      </c>
      <c r="B48" s="2" t="n"/>
      <c r="C48" s="2" t="n"/>
      <c r="D48" s="3" t="n"/>
    </row>
  </sheetData>
  <mergeCells count="6">
    <mergeCell ref="A1:D1"/>
    <mergeCell ref="A4:D4"/>
    <mergeCell ref="A48:D48"/>
    <mergeCell ref="A26:D26"/>
    <mergeCell ref="A2:D2"/>
    <mergeCell ref="A47:D47"/>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19"/>
  <sheetViews>
    <sheetView workbookViewId="0">
      <selection activeCell="A1" sqref="A1"/>
    </sheetView>
  </sheetViews>
  <sheetFormatPr baseColWidth="8" defaultRowHeight="15"/>
  <cols>
    <col width="42" customWidth="1" min="1" max="1"/>
    <col width="14" customWidth="1" min="2" max="2"/>
    <col width="14" customWidth="1" min="3" max="3"/>
    <col width="14" customWidth="1" min="4" max="4"/>
  </cols>
  <sheetData>
    <row r="1" ht="30" customHeight="1">
      <c r="A1" s="1" t="inlineStr">
        <is>
          <t>Common-Size Laba Rugi — Tiap Pos sebagai % Penjualan (Live)</t>
        </is>
      </c>
      <c r="B1" s="2" t="n"/>
      <c r="C1" s="2" t="n"/>
      <c r="D1" s="3" t="n"/>
    </row>
    <row r="2" ht="35" customHeight="1">
      <c r="A2" s="6" t="inlineStr">
        <is>
          <t>Common-size laba rugi mengubah tiap pos jadi persentase Penjualan Bersih (Net Sales) tahun yang sama — memisahkan efek 'skala penjualan naik/turun' dari efek 'struktur biaya berubah'.</t>
        </is>
      </c>
      <c r="B2" s="2" t="n"/>
      <c r="C2" s="2" t="n"/>
      <c r="D2" s="3" t="n"/>
    </row>
    <row r="3"/>
    <row r="4">
      <c r="A4" s="1" t="inlineStr">
        <is>
          <t>Pos</t>
        </is>
      </c>
      <c r="B4" s="1" t="inlineStr">
        <is>
          <t>2024</t>
        </is>
      </c>
      <c r="C4" s="1" t="inlineStr">
        <is>
          <t>2023</t>
        </is>
      </c>
    </row>
    <row r="5">
      <c r="A5" s="12" t="inlineStr">
        <is>
          <t>Penjualan bersih</t>
        </is>
      </c>
      <c r="B5" s="21">
        <f>DATA_LAPORAN_KEUANGAN!B59/DATA_LAPORAN_KEUANGAN!$B$59</f>
        <v/>
      </c>
      <c r="C5" s="21">
        <f>DATA_LAPORAN_KEUANGAN!C59/DATA_LAPORAN_KEUANGAN!$C$59</f>
        <v/>
      </c>
    </row>
    <row r="6">
      <c r="A6" s="6" t="inlineStr">
        <is>
          <t>Harga pokok penjualan</t>
        </is>
      </c>
      <c r="B6" s="18">
        <f>DATA_LAPORAN_KEUANGAN!B60/DATA_LAPORAN_KEUANGAN!$B$59</f>
        <v/>
      </c>
      <c r="C6" s="18">
        <f>DATA_LAPORAN_KEUANGAN!C60/DATA_LAPORAN_KEUANGAN!$C$59</f>
        <v/>
      </c>
    </row>
    <row r="7">
      <c r="A7" s="12" t="inlineStr">
        <is>
          <t>LABA BRUTO</t>
        </is>
      </c>
      <c r="B7" s="21">
        <f>DATA_LAPORAN_KEUANGAN!B61/DATA_LAPORAN_KEUANGAN!$B$59</f>
        <v/>
      </c>
      <c r="C7" s="21">
        <f>DATA_LAPORAN_KEUANGAN!C61/DATA_LAPORAN_KEUANGAN!$C$59</f>
        <v/>
      </c>
    </row>
    <row r="8">
      <c r="A8" s="6" t="inlineStr">
        <is>
          <t>Beban pemasaran dan penjualan</t>
        </is>
      </c>
      <c r="B8" s="18">
        <f>DATA_LAPORAN_KEUANGAN!B63/DATA_LAPORAN_KEUANGAN!$B$59</f>
        <v/>
      </c>
      <c r="C8" s="18">
        <f>DATA_LAPORAN_KEUANGAN!C63/DATA_LAPORAN_KEUANGAN!$C$59</f>
        <v/>
      </c>
    </row>
    <row r="9">
      <c r="A9" s="6" t="inlineStr">
        <is>
          <t>Beban umum dan administrasi</t>
        </is>
      </c>
      <c r="B9" s="18">
        <f>DATA_LAPORAN_KEUANGAN!B64/DATA_LAPORAN_KEUANGAN!$B$59</f>
        <v/>
      </c>
      <c r="C9" s="18">
        <f>DATA_LAPORAN_KEUANGAN!C64/DATA_LAPORAN_KEUANGAN!$C$59</f>
        <v/>
      </c>
    </row>
    <row r="10">
      <c r="A10" s="6" t="inlineStr">
        <is>
          <t>(Beban)/penghasilan lain-lain, neto</t>
        </is>
      </c>
      <c r="B10" s="18">
        <f>DATA_LAPORAN_KEUANGAN!B65/DATA_LAPORAN_KEUANGAN!$B$59</f>
        <v/>
      </c>
      <c r="C10" s="18">
        <f>DATA_LAPORAN_KEUANGAN!C65/DATA_LAPORAN_KEUANGAN!$C$59</f>
        <v/>
      </c>
    </row>
    <row r="11">
      <c r="A11" s="12" t="inlineStr">
        <is>
          <t>LABA USAHA (proksi EBIT)</t>
        </is>
      </c>
      <c r="B11" s="21">
        <f>DATA_LAPORAN_KEUANGAN!B66/DATA_LAPORAN_KEUANGAN!$B$59</f>
        <v/>
      </c>
      <c r="C11" s="21">
        <f>DATA_LAPORAN_KEUANGAN!C66/DATA_LAPORAN_KEUANGAN!$C$59</f>
        <v/>
      </c>
    </row>
    <row r="12">
      <c r="A12" s="6" t="inlineStr">
        <is>
          <t>Penghasilan keuangan</t>
        </is>
      </c>
      <c r="B12" s="18">
        <f>DATA_LAPORAN_KEUANGAN!B68/DATA_LAPORAN_KEUANGAN!$B$59</f>
        <v/>
      </c>
      <c r="C12" s="18">
        <f>DATA_LAPORAN_KEUANGAN!C68/DATA_LAPORAN_KEUANGAN!$C$59</f>
        <v/>
      </c>
    </row>
    <row r="13">
      <c r="A13" s="6" t="inlineStr">
        <is>
          <t>Biaya keuangan</t>
        </is>
      </c>
      <c r="B13" s="18">
        <f>DATA_LAPORAN_KEUANGAN!B69/DATA_LAPORAN_KEUANGAN!$B$59</f>
        <v/>
      </c>
      <c r="C13" s="18">
        <f>DATA_LAPORAN_KEUANGAN!C69/DATA_LAPORAN_KEUANGAN!$C$59</f>
        <v/>
      </c>
    </row>
    <row r="14">
      <c r="A14" s="12" t="inlineStr">
        <is>
          <t>LABA SEBELUM PAJAK PENGHASILAN</t>
        </is>
      </c>
      <c r="B14" s="21">
        <f>DATA_LAPORAN_KEUANGAN!B70/DATA_LAPORAN_KEUANGAN!$B$59</f>
        <v/>
      </c>
      <c r="C14" s="21">
        <f>DATA_LAPORAN_KEUANGAN!C70/DATA_LAPORAN_KEUANGAN!$C$59</f>
        <v/>
      </c>
    </row>
    <row r="15">
      <c r="A15" s="6" t="inlineStr">
        <is>
          <t>Beban pajak penghasilan</t>
        </is>
      </c>
      <c r="B15" s="18">
        <f>DATA_LAPORAN_KEUANGAN!B72/DATA_LAPORAN_KEUANGAN!$B$59</f>
        <v/>
      </c>
      <c r="C15" s="18">
        <f>DATA_LAPORAN_KEUANGAN!C72/DATA_LAPORAN_KEUANGAN!$C$59</f>
        <v/>
      </c>
    </row>
    <row r="16">
      <c r="A16" s="12" t="inlineStr">
        <is>
          <t>LABA TAHUN BERJALAN (Net Income)</t>
        </is>
      </c>
      <c r="B16" s="21">
        <f>DATA_LAPORAN_KEUANGAN!B73/DATA_LAPORAN_KEUANGAN!$B$59</f>
        <v/>
      </c>
      <c r="C16" s="21">
        <f>DATA_LAPORAN_KEUANGAN!C73/DATA_LAPORAN_KEUANGAN!$C$59</f>
        <v/>
      </c>
    </row>
    <row r="17"/>
    <row r="18">
      <c r="A18" s="4" t="inlineStr">
        <is>
          <t>Interpretasi</t>
        </is>
      </c>
      <c r="B18" s="2" t="n"/>
      <c r="C18" s="2" t="n"/>
      <c r="D18" s="3" t="n"/>
    </row>
    <row r="19" ht="70" customHeight="1">
      <c r="A19" s="5" t="inlineStr">
        <is>
          <t>Margin laba UNVR menyusut tajam dari 2023 ke 2024: laba bruto turun dari ~49,7% jadi ~47,6% penjualan, dan laba bersih dari ~12,4% jadi ~9,6% penjualan — sementara penjualan sendiri turun ~9% (35,1 vs 38,6 triliun). Ini pola 'double hit': volume turun DAN margin menipis bersamaan, biasanya sinyal tekanan persaingan/daya beli, bukan sekadar musiman. Beban pemasaran &amp; penjualan justru naik proporsinya terhadap penjualan yang lebih kecil — indikasi UNVR menambah belanja iklan/promosi untuk mempertahankan pangsa pasar di tengah penjualan yang melemah.</t>
        </is>
      </c>
      <c r="B19" s="2" t="n"/>
      <c r="C19" s="2" t="n"/>
      <c r="D19" s="3" t="n"/>
    </row>
  </sheetData>
  <mergeCells count="4">
    <mergeCell ref="A19:D19"/>
    <mergeCell ref="A1:D1"/>
    <mergeCell ref="A18:D18"/>
    <mergeCell ref="A2:D2"/>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D17"/>
  <sheetViews>
    <sheetView workbookViewId="0">
      <selection activeCell="A1" sqref="A1"/>
    </sheetView>
  </sheetViews>
  <sheetFormatPr baseColWidth="8" defaultRowHeight="15"/>
  <cols>
    <col width="34" customWidth="1" min="1" max="1"/>
    <col width="14" customWidth="1" min="2" max="2"/>
    <col width="14" customWidth="1" min="3" max="3"/>
    <col width="42" customWidth="1" min="4" max="4"/>
  </cols>
  <sheetData>
    <row r="1" ht="30" customHeight="1">
      <c r="A1" s="1" t="inlineStr">
        <is>
          <t>Rasio Likuiditas dan Leverage (Live)</t>
        </is>
      </c>
      <c r="B1" s="2" t="n"/>
      <c r="C1" s="2" t="n"/>
      <c r="D1" s="3" t="n"/>
    </row>
    <row r="2"/>
    <row r="3">
      <c r="A3" s="4" t="inlineStr">
        <is>
          <t>Likuiditas</t>
        </is>
      </c>
      <c r="B3" s="2" t="n"/>
      <c r="C3" s="2" t="n"/>
      <c r="D3" s="3" t="n"/>
    </row>
    <row r="4">
      <c r="A4" s="1" t="inlineStr">
        <is>
          <t>Rasio</t>
        </is>
      </c>
      <c r="B4" s="1" t="inlineStr">
        <is>
          <t>2024</t>
        </is>
      </c>
      <c r="C4" s="1" t="inlineStr">
        <is>
          <t>2023</t>
        </is>
      </c>
      <c r="D4" s="1" t="inlineStr">
        <is>
          <t>Formula</t>
        </is>
      </c>
    </row>
    <row r="5">
      <c r="A5" s="7" t="inlineStr">
        <is>
          <t>Current Ratio (x)</t>
        </is>
      </c>
      <c r="B5" s="22">
        <f>DATA_LAPORAN_KEUANGAN!B15/DATA_LAPORAN_KEUANGAN!B39</f>
        <v/>
      </c>
      <c r="C5" s="22">
        <f>DATA_LAPORAN_KEUANGAN!C15/DATA_LAPORAN_KEUANGAN!C39</f>
        <v/>
      </c>
      <c r="D5" s="6" t="inlineStr">
        <is>
          <t>Aset Lancar / Liabilitas Jangka Pendek</t>
        </is>
      </c>
    </row>
    <row r="6">
      <c r="A6" s="7" t="inlineStr">
        <is>
          <t>Quick Ratio / Acid-Test (x)</t>
        </is>
      </c>
      <c r="B6" s="22">
        <f>(DATA_LAPORAN_KEUANGAN!B15-DATA_LAPORAN_KEUANGAN!B11)/DATA_LAPORAN_KEUANGAN!B39</f>
        <v/>
      </c>
      <c r="C6" s="22">
        <f>(DATA_LAPORAN_KEUANGAN!C15-DATA_LAPORAN_KEUANGAN!C11)/DATA_LAPORAN_KEUANGAN!C39</f>
        <v/>
      </c>
      <c r="D6" s="6" t="inlineStr">
        <is>
          <t>(Aset Lancar - Persediaan) / Liabilitas Jangka Pendek</t>
        </is>
      </c>
    </row>
    <row r="7"/>
    <row r="8">
      <c r="A8" s="4" t="inlineStr">
        <is>
          <t>Interpretasi Likuiditas</t>
        </is>
      </c>
      <c r="B8" s="2" t="n"/>
      <c r="C8" s="2" t="n"/>
      <c r="D8" s="3" t="n"/>
    </row>
    <row r="9" ht="65" customHeight="1">
      <c r="A9" s="5" t="inlineStr">
        <is>
          <t>Current ratio UNVR jauh di bawah 1,0x (aset lancar tidak menutupi liabilitas jangka pendek) — sekilas terlihat mengkhawatirkan, tapi ini POLA NORMAL untuk produsen FMCG kelas dunia: piutang dan persediaan berputar sangat cepat (harian/mingguan), sementara pemasok memberi tempo bayar panjang, sehingga perusahaan bisa beroperasi dengan modal kerja negatif tanpa masalah likuiditas riil. Quick ratio yang lebih rendah lagi (setelah persediaan dikeluarkan) menegaskan pola ini — bandingkan dengan Altman Z-Score untuk cek apakah pasar tetap menilai perusahaan sehat.</t>
        </is>
      </c>
      <c r="B9" s="2" t="n"/>
      <c r="C9" s="2" t="n"/>
      <c r="D9" s="3" t="n"/>
    </row>
    <row r="10"/>
    <row r="11">
      <c r="A11" s="4" t="inlineStr">
        <is>
          <t>Leverage (Solvabilitas)</t>
        </is>
      </c>
      <c r="B11" s="2" t="n"/>
      <c r="C11" s="2" t="n"/>
      <c r="D11" s="3" t="n"/>
    </row>
    <row r="12">
      <c r="A12" s="1" t="inlineStr">
        <is>
          <t>Rasio</t>
        </is>
      </c>
      <c r="B12" s="1" t="inlineStr">
        <is>
          <t>2024</t>
        </is>
      </c>
      <c r="C12" s="1" t="inlineStr">
        <is>
          <t>2023</t>
        </is>
      </c>
      <c r="D12" s="1" t="inlineStr">
        <is>
          <t>Formula</t>
        </is>
      </c>
    </row>
    <row r="13">
      <c r="A13" s="7" t="inlineStr">
        <is>
          <t>Debt to Equity Ratio / DER (x)</t>
        </is>
      </c>
      <c r="B13" s="22">
        <f>DATA_LAPORAN_KEUANGAN!B46/DATA_LAPORAN_KEUANGAN!B52</f>
        <v/>
      </c>
      <c r="C13" s="22">
        <f>DATA_LAPORAN_KEUANGAN!C46/DATA_LAPORAN_KEUANGAN!C52</f>
        <v/>
      </c>
      <c r="D13" s="6" t="inlineStr">
        <is>
          <t>Total Liabilitas / Total Ekuitas</t>
        </is>
      </c>
    </row>
    <row r="14">
      <c r="A14" s="7" t="inlineStr">
        <is>
          <t>Debt to Assets Ratio / DAR (x)</t>
        </is>
      </c>
      <c r="B14" s="22">
        <f>DATA_LAPORAN_KEUANGAN!B46/DATA_LAPORAN_KEUANGAN!B25</f>
        <v/>
      </c>
      <c r="C14" s="22">
        <f>DATA_LAPORAN_KEUANGAN!C46/DATA_LAPORAN_KEUANGAN!C25</f>
        <v/>
      </c>
      <c r="D14" s="6" t="inlineStr">
        <is>
          <t>Total Liabilitas / Total Aset</t>
        </is>
      </c>
    </row>
    <row r="15"/>
    <row r="16">
      <c r="A16" s="4" t="inlineStr">
        <is>
          <t>Interpretasi Leverage</t>
        </is>
      </c>
      <c r="B16" s="2" t="n"/>
      <c r="C16" s="2" t="n"/>
      <c r="D16" s="3" t="n"/>
    </row>
    <row r="17" ht="70" customHeight="1">
      <c r="A17" s="5">
        <f>"DER UNVR "&amp;TEXT(B13,"0.00")&amp;"x — total liabilitas "&amp;TEXT(B13,"0.00")&amp;" kali ekuitas. Basis ekuitas UNVR memang tipis (payout dividen historis mendekati/lebih dari 100% laba, sehingga saldo laba tidak menumpuk), BUKAN karena pinjaman berbunga besar — mayoritas liabilitas adalah utang usaha/operasional jangka pendek (lihat COMMON_SIZE_NERACA), bukan utang bank jangka panjang."</f>
        <v/>
      </c>
      <c r="B17" s="2" t="n"/>
      <c r="C17" s="2" t="n"/>
      <c r="D17" s="3" t="n"/>
    </row>
  </sheetData>
  <mergeCells count="7">
    <mergeCell ref="A1:D1"/>
    <mergeCell ref="A17:D17"/>
    <mergeCell ref="A9:D9"/>
    <mergeCell ref="A8:D8"/>
    <mergeCell ref="A3:D3"/>
    <mergeCell ref="A16:D16"/>
    <mergeCell ref="A11:D11"/>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D15"/>
  <sheetViews>
    <sheetView workbookViewId="0">
      <selection activeCell="A1" sqref="A1"/>
    </sheetView>
  </sheetViews>
  <sheetFormatPr baseColWidth="8" defaultRowHeight="15"/>
  <cols>
    <col width="28" customWidth="1" min="1" max="1"/>
    <col width="14" customWidth="1" min="2" max="2"/>
    <col width="14" customWidth="1" min="3" max="3"/>
    <col width="34" customWidth="1" min="4" max="4"/>
  </cols>
  <sheetData>
    <row r="1" ht="30" customHeight="1">
      <c r="A1" s="1" t="inlineStr">
        <is>
          <t>Rasio Efisiensi dan Profitabilitas (Live)</t>
        </is>
      </c>
      <c r="B1" s="2" t="n"/>
      <c r="C1" s="2" t="n"/>
      <c r="D1" s="3" t="n"/>
    </row>
    <row r="2"/>
    <row r="3">
      <c r="A3" s="4" t="inlineStr">
        <is>
          <t>Efisiensi</t>
        </is>
      </c>
      <c r="B3" s="2" t="n"/>
      <c r="C3" s="2" t="n"/>
      <c r="D3" s="3" t="n"/>
    </row>
    <row r="4">
      <c r="A4" s="1" t="inlineStr">
        <is>
          <t>Rasio</t>
        </is>
      </c>
      <c r="B4" s="1" t="inlineStr">
        <is>
          <t>2024</t>
        </is>
      </c>
      <c r="C4" s="1" t="inlineStr">
        <is>
          <t>2023</t>
        </is>
      </c>
      <c r="D4" s="1" t="inlineStr">
        <is>
          <t>Formula</t>
        </is>
      </c>
    </row>
    <row r="5">
      <c r="A5" s="7" t="inlineStr">
        <is>
          <t>Asset Turnover (x)</t>
        </is>
      </c>
      <c r="B5" s="22">
        <f>DATA_LAPORAN_KEUANGAN!B59/DATA_LAPORAN_KEUANGAN!B25</f>
        <v/>
      </c>
      <c r="C5" s="22">
        <f>DATA_LAPORAN_KEUANGAN!C59/DATA_LAPORAN_KEUANGAN!C25</f>
        <v/>
      </c>
      <c r="D5" s="6" t="inlineStr">
        <is>
          <t>Penjualan / Total Aset</t>
        </is>
      </c>
    </row>
    <row r="6">
      <c r="A6" s="7" t="inlineStr">
        <is>
          <t>Inventory Turnover (x)</t>
        </is>
      </c>
      <c r="B6" s="22">
        <f>ABS(DATA_LAPORAN_KEUANGAN!B60)/DATA_LAPORAN_KEUANGAN!B11</f>
        <v/>
      </c>
      <c r="C6" s="22">
        <f>ABS(DATA_LAPORAN_KEUANGAN!C60)/DATA_LAPORAN_KEUANGAN!C11</f>
        <v/>
      </c>
      <c r="D6" s="6" t="inlineStr">
        <is>
          <t>|COGS| / Persediaan</t>
        </is>
      </c>
    </row>
    <row r="7"/>
    <row r="8">
      <c r="A8" s="4" t="inlineStr">
        <is>
          <t>Profitabilitas</t>
        </is>
      </c>
      <c r="B8" s="2" t="n"/>
      <c r="C8" s="2" t="n"/>
      <c r="D8" s="3" t="n"/>
    </row>
    <row r="9">
      <c r="A9" s="1" t="inlineStr">
        <is>
          <t>Rasio</t>
        </is>
      </c>
      <c r="B9" s="1" t="inlineStr">
        <is>
          <t>2024</t>
        </is>
      </c>
      <c r="C9" s="1" t="inlineStr">
        <is>
          <t>2023</t>
        </is>
      </c>
      <c r="D9" s="1" t="inlineStr">
        <is>
          <t>Formula</t>
        </is>
      </c>
    </row>
    <row r="10">
      <c r="A10" s="7" t="inlineStr">
        <is>
          <t>Net Profit Margin (NPM)</t>
        </is>
      </c>
      <c r="B10" s="19">
        <f>DATA_LAPORAN_KEUANGAN!B73/DATA_LAPORAN_KEUANGAN!B59</f>
        <v/>
      </c>
      <c r="C10" s="19">
        <f>DATA_LAPORAN_KEUANGAN!C73/DATA_LAPORAN_KEUANGAN!C59</f>
        <v/>
      </c>
      <c r="D10" s="6" t="inlineStr">
        <is>
          <t>Laba Bersih / Penjualan</t>
        </is>
      </c>
    </row>
    <row r="11">
      <c r="A11" s="7" t="inlineStr">
        <is>
          <t>Return on Assets (ROA)</t>
        </is>
      </c>
      <c r="B11" s="19">
        <f>DATA_LAPORAN_KEUANGAN!B73/DATA_LAPORAN_KEUANGAN!B25</f>
        <v/>
      </c>
      <c r="C11" s="19">
        <f>DATA_LAPORAN_KEUANGAN!C73/DATA_LAPORAN_KEUANGAN!C25</f>
        <v/>
      </c>
      <c r="D11" s="6" t="inlineStr">
        <is>
          <t>Laba Bersih / Total Aset</t>
        </is>
      </c>
    </row>
    <row r="12">
      <c r="A12" s="7" t="inlineStr">
        <is>
          <t>Return on Equity (ROE)</t>
        </is>
      </c>
      <c r="B12" s="19">
        <f>DATA_LAPORAN_KEUANGAN!B73/DATA_LAPORAN_KEUANGAN!B52</f>
        <v/>
      </c>
      <c r="C12" s="19">
        <f>DATA_LAPORAN_KEUANGAN!C73/DATA_LAPORAN_KEUANGAN!C52</f>
        <v/>
      </c>
      <c r="D12" s="6" t="inlineStr">
        <is>
          <t>Laba Bersih / Total Ekuitas</t>
        </is>
      </c>
    </row>
    <row r="13"/>
    <row r="14">
      <c r="A14" s="4" t="inlineStr">
        <is>
          <t>Interpretasi Profitabilitas</t>
        </is>
      </c>
      <c r="B14" s="2" t="n"/>
      <c r="C14" s="2" t="n"/>
      <c r="D14" s="3" t="n"/>
    </row>
    <row r="15" ht="85" customHeight="1">
      <c r="A15" s="5">
        <f>"ROE "&amp;TEXT(B12,"0.0%")&amp;" terlihat sangat tinggi dan tidak biasa — bukan karena operasi sangat menguntungkan secara ekstrem, tapi karena basis ekuitas (penyebut) sangat tipis akibat kebijakan dividen tinggi bertahun-tahun. ROA "&amp;TEXT(B11,"0.0%")&amp;" jauh lebih moderat dan lebih representatif untuk membandingkan efisiensi penggunaan ASET dengan emiten lain — inilah kenapa DuPont 3/5-tahap (sheet berikut) penting: memecah ROE supaya jelas berapa persen berasal dari margin/perputaran aset vs murni leverage/pengganda ekuitas."</f>
        <v/>
      </c>
      <c r="B15" s="2" t="n"/>
      <c r="C15" s="2" t="n"/>
      <c r="D15" s="3" t="n"/>
    </row>
  </sheetData>
  <mergeCells count="5">
    <mergeCell ref="A1:D1"/>
    <mergeCell ref="A8:D8"/>
    <mergeCell ref="A3:D3"/>
    <mergeCell ref="A15:D15"/>
    <mergeCell ref="A14:D14"/>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D14"/>
  <sheetViews>
    <sheetView workbookViewId="0">
      <selection activeCell="A1" sqref="A1"/>
    </sheetView>
  </sheetViews>
  <sheetFormatPr baseColWidth="8" defaultRowHeight="15"/>
  <cols>
    <col width="40" customWidth="1" min="1" max="1"/>
    <col width="14" customWidth="1" min="2" max="2"/>
    <col width="14" customWidth="1" min="3" max="3"/>
    <col width="34" customWidth="1" min="4" max="4"/>
  </cols>
  <sheetData>
    <row r="1" ht="30" customHeight="1">
      <c r="A1" s="1" t="inlineStr">
        <is>
          <t>DuPont 3-Tahap — ROE = Margin x Perputaran Aset x Pengganda Ekuitas</t>
        </is>
      </c>
      <c r="B1" s="2" t="n"/>
      <c r="C1" s="2" t="n"/>
      <c r="D1" s="3" t="n"/>
    </row>
    <row r="2" ht="45" customHeight="1">
      <c r="A2" s="6" t="inlineStr">
        <is>
          <t>ROE = (Laba Bersih/Penjualan) x (Penjualan/Total Aset) x (Total Aset/Ekuitas). Ketiga komponen membelah ROE jadi: seberapa untung tiap Rupiah penjualan (margin), seberapa efisien aset menghasilkan penjualan (perputaran), dan seberapa besar leverage memperbesar hasil bagi pemegang saham (pengganda ekuitas).</t>
        </is>
      </c>
      <c r="B2" s="2" t="n"/>
      <c r="C2" s="2" t="n"/>
      <c r="D2" s="3" t="n"/>
    </row>
    <row r="3"/>
    <row r="4">
      <c r="A4" s="1" t="inlineStr">
        <is>
          <t>Komponen</t>
        </is>
      </c>
      <c r="B4" s="1" t="inlineStr">
        <is>
          <t>2024</t>
        </is>
      </c>
      <c r="C4" s="1" t="inlineStr">
        <is>
          <t>2023</t>
        </is>
      </c>
      <c r="D4" s="1" t="inlineStr">
        <is>
          <t>Formula</t>
        </is>
      </c>
    </row>
    <row r="5">
      <c r="A5" s="7" t="inlineStr">
        <is>
          <t>1. Net Profit Margin</t>
        </is>
      </c>
      <c r="B5" s="19">
        <f>DATA_LAPORAN_KEUANGAN!B73/DATA_LAPORAN_KEUANGAN!B59</f>
        <v/>
      </c>
      <c r="C5" s="19">
        <f>DATA_LAPORAN_KEUANGAN!C73/DATA_LAPORAN_KEUANGAN!C59</f>
        <v/>
      </c>
      <c r="D5" s="6" t="inlineStr">
        <is>
          <t>Laba Bersih / Penjualan</t>
        </is>
      </c>
    </row>
    <row r="6">
      <c r="A6" s="7" t="inlineStr">
        <is>
          <t>2. Asset Turnover</t>
        </is>
      </c>
      <c r="B6" s="22">
        <f>DATA_LAPORAN_KEUANGAN!B59/DATA_LAPORAN_KEUANGAN!B25</f>
        <v/>
      </c>
      <c r="C6" s="22">
        <f>DATA_LAPORAN_KEUANGAN!C59/DATA_LAPORAN_KEUANGAN!C25</f>
        <v/>
      </c>
      <c r="D6" s="6" t="inlineStr">
        <is>
          <t>Penjualan / Total Aset</t>
        </is>
      </c>
    </row>
    <row r="7">
      <c r="A7" s="7" t="inlineStr">
        <is>
          <t>3. Equity Multiplier (Pengganda Ekuitas)</t>
        </is>
      </c>
      <c r="B7" s="22">
        <f>DATA_LAPORAN_KEUANGAN!B25/DATA_LAPORAN_KEUANGAN!B52</f>
        <v/>
      </c>
      <c r="C7" s="22">
        <f>DATA_LAPORAN_KEUANGAN!C25/DATA_LAPORAN_KEUANGAN!C52</f>
        <v/>
      </c>
      <c r="D7" s="6" t="inlineStr">
        <is>
          <t>Total Aset / Total Ekuitas</t>
        </is>
      </c>
    </row>
    <row r="8"/>
    <row r="9">
      <c r="A9" s="12" t="inlineStr">
        <is>
          <t>ROE (hasil DuPont 3-Tahap)</t>
        </is>
      </c>
      <c r="B9" s="20">
        <f>B5*B6*B7</f>
        <v/>
      </c>
      <c r="C9" s="20">
        <f>C5*C6*C7</f>
        <v/>
      </c>
      <c r="D9" s="6" t="inlineStr">
        <is>
          <t>hasil (1) x (2) x (3)</t>
        </is>
      </c>
    </row>
    <row r="10">
      <c r="A10" s="7" t="inlineStr">
        <is>
          <t>ROE (langsung, Laba Bersih/Ekuitas)</t>
        </is>
      </c>
      <c r="B10" s="19">
        <f>DATA_LAPORAN_KEUANGAN!B73/DATA_LAPORAN_KEUANGAN!B52</f>
        <v/>
      </c>
      <c r="C10" s="19">
        <f>DATA_LAPORAN_KEUANGAN!C73/DATA_LAPORAN_KEUANGAN!C52</f>
        <v/>
      </c>
    </row>
    <row r="11">
      <c r="A11" s="7" t="inlineStr">
        <is>
          <t>Cek Rekonsiliasi (DuPont - Langsung, harus ~0)</t>
        </is>
      </c>
      <c r="B11" s="23">
        <f>B9-B10</f>
        <v/>
      </c>
      <c r="C11" s="23">
        <f>C9-C10</f>
        <v/>
      </c>
    </row>
    <row r="12"/>
    <row r="13">
      <c r="A13" s="4" t="inlineStr">
        <is>
          <t>Interpretasi</t>
        </is>
      </c>
      <c r="B13" s="2" t="n"/>
      <c r="C13" s="2" t="n"/>
      <c r="D13" s="3" t="n"/>
    </row>
    <row r="14" ht="65" customHeight="1">
      <c r="A14" s="5" t="inlineStr">
        <is>
          <t>DuPont 3-tahap membongkar ROE UNVR yang sangat tinggi: margin bersih sekitar 9-12% (moderat), perputaran aset sekitar 2,1-2,3x (efisien — aset dipakai berulang kali untuk hasilkan penjualan), tapi pengganda ekuitas sangat besar (&gt;7x) — inilah pendorong utama ROE, bukan margin atau efisiensi operasi. Artinya ROE tinggi UNVR sebagian besar cerita LEVERAGE/struktur modal (ekuitas tipis), bukan semata cerita profitabilitas operasi murni.</t>
        </is>
      </c>
      <c r="B14" s="2" t="n"/>
      <c r="C14" s="2" t="n"/>
      <c r="D14" s="3" t="n"/>
    </row>
  </sheetData>
  <mergeCells count="4">
    <mergeCell ref="A1:D1"/>
    <mergeCell ref="A14:D14"/>
    <mergeCell ref="A13:D13"/>
    <mergeCell ref="A2:D2"/>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D18"/>
  <sheetViews>
    <sheetView workbookViewId="0">
      <selection activeCell="A1" sqref="A1"/>
    </sheetView>
  </sheetViews>
  <sheetFormatPr baseColWidth="8" defaultRowHeight="15"/>
  <cols>
    <col width="36" customWidth="1" min="1" max="1"/>
    <col width="14" customWidth="1" min="2" max="2"/>
    <col width="14" customWidth="1" min="3" max="3"/>
    <col width="55" customWidth="1" min="4" max="4"/>
  </cols>
  <sheetData>
    <row r="1" ht="30" customHeight="1">
      <c r="A1" s="1" t="inlineStr">
        <is>
          <t>DuPont 5-Tahap — Pecah Lebih Rinci: Beban Pajak, Beban Bunga, Margin Operasi</t>
        </is>
      </c>
      <c r="B1" s="2" t="n"/>
      <c r="C1" s="2" t="n"/>
      <c r="D1" s="3" t="n"/>
    </row>
    <row r="2" ht="45" customHeight="1">
      <c r="A2" s="6" t="inlineStr">
        <is>
          <t>ROE = Tax Burden x Interest Burden x Operating Margin x Asset Turnover x Equity Multiplier. Versi 5-tahap memisahkan efek PAJAK dan BUNGA dari margin operasi murni — berguna untuk lihat apakah ROE tinggi/rendah didorong efisiensi operasi, beban bunga, atau tarif pajak efektif.</t>
        </is>
      </c>
      <c r="B2" s="2" t="n"/>
      <c r="C2" s="2" t="n"/>
      <c r="D2" s="3" t="n"/>
    </row>
    <row r="3"/>
    <row r="4">
      <c r="A4" s="1" t="inlineStr">
        <is>
          <t>Komponen</t>
        </is>
      </c>
      <c r="B4" s="1" t="inlineStr">
        <is>
          <t>2024</t>
        </is>
      </c>
      <c r="C4" s="1" t="inlineStr">
        <is>
          <t>2023</t>
        </is>
      </c>
      <c r="D4" s="1" t="inlineStr">
        <is>
          <t>Formula</t>
        </is>
      </c>
    </row>
    <row r="5">
      <c r="A5" s="7" t="inlineStr">
        <is>
          <t>1. Tax Burden</t>
        </is>
      </c>
      <c r="B5" s="19">
        <f>DATA_LAPORAN_KEUANGAN!B73/DATA_LAPORAN_KEUANGAN!B70</f>
        <v/>
      </c>
      <c r="C5" s="19">
        <f>DATA_LAPORAN_KEUANGAN!C73/DATA_LAPORAN_KEUANGAN!C70</f>
        <v/>
      </c>
      <c r="D5" s="6" t="inlineStr">
        <is>
          <t>Laba Bersih / Laba Sebelum Pajak — makin dekat 100%, makin ringan beban pajak efektif</t>
        </is>
      </c>
    </row>
    <row r="6">
      <c r="A6" s="7" t="inlineStr">
        <is>
          <t>2. Interest Burden</t>
        </is>
      </c>
      <c r="B6" s="19">
        <f>DATA_LAPORAN_KEUANGAN!B70/DATA_LAPORAN_KEUANGAN!B66</f>
        <v/>
      </c>
      <c r="C6" s="19">
        <f>DATA_LAPORAN_KEUANGAN!C70/DATA_LAPORAN_KEUANGAN!C66</f>
        <v/>
      </c>
      <c r="D6" s="6" t="inlineStr">
        <is>
          <t>Laba Sebelum Pajak / Laba Usaha (EBIT) — makin dekat 100%, makin ringan beban bunga neto</t>
        </is>
      </c>
    </row>
    <row r="7">
      <c r="A7" s="7" t="inlineStr">
        <is>
          <t>3. Operating Margin</t>
        </is>
      </c>
      <c r="B7" s="19">
        <f>DATA_LAPORAN_KEUANGAN!B66/DATA_LAPORAN_KEUANGAN!B59</f>
        <v/>
      </c>
      <c r="C7" s="19">
        <f>DATA_LAPORAN_KEUANGAN!C66/DATA_LAPORAN_KEUANGAN!C59</f>
        <v/>
      </c>
      <c r="D7" s="6" t="inlineStr">
        <is>
          <t>Laba Usaha (EBIT) / Penjualan</t>
        </is>
      </c>
    </row>
    <row r="8">
      <c r="A8" s="7" t="inlineStr">
        <is>
          <t>4. Asset Turnover</t>
        </is>
      </c>
      <c r="B8" s="22">
        <f>DATA_LAPORAN_KEUANGAN!B59/DATA_LAPORAN_KEUANGAN!B25</f>
        <v/>
      </c>
      <c r="C8" s="22">
        <f>DATA_LAPORAN_KEUANGAN!C59/DATA_LAPORAN_KEUANGAN!C25</f>
        <v/>
      </c>
      <c r="D8" s="6" t="inlineStr">
        <is>
          <t>Penjualan / Total Aset</t>
        </is>
      </c>
    </row>
    <row r="9">
      <c r="A9" s="7" t="inlineStr">
        <is>
          <t>5. Equity Multiplier</t>
        </is>
      </c>
      <c r="B9" s="22">
        <f>DATA_LAPORAN_KEUANGAN!B25/DATA_LAPORAN_KEUANGAN!B52</f>
        <v/>
      </c>
      <c r="C9" s="22">
        <f>DATA_LAPORAN_KEUANGAN!C25/DATA_LAPORAN_KEUANGAN!C52</f>
        <v/>
      </c>
      <c r="D9" s="6" t="inlineStr">
        <is>
          <t>Total Aset / Total Ekuitas</t>
        </is>
      </c>
    </row>
    <row r="10"/>
    <row r="11">
      <c r="A11" s="12" t="inlineStr">
        <is>
          <t>ROE (hasil DuPont 5-Tahap)</t>
        </is>
      </c>
      <c r="B11" s="20">
        <f>B5*B6*B7*B8*B9</f>
        <v/>
      </c>
      <c r="C11" s="20">
        <f>C5*C6*C7*C8*C9</f>
        <v/>
      </c>
      <c r="D11" s="6" t="inlineStr">
        <is>
          <t>hasil (1) x (2) x (3) x (4) x (5)</t>
        </is>
      </c>
    </row>
    <row r="12">
      <c r="A12" s="7" t="inlineStr">
        <is>
          <t>ROE (langsung, Laba Bersih/Ekuitas)</t>
        </is>
      </c>
      <c r="B12" s="19">
        <f>DATA_LAPORAN_KEUANGAN!B73/DATA_LAPORAN_KEUANGAN!B52</f>
        <v/>
      </c>
      <c r="C12" s="19">
        <f>DATA_LAPORAN_KEUANGAN!C73/DATA_LAPORAN_KEUANGAN!C52</f>
        <v/>
      </c>
    </row>
    <row r="13">
      <c r="A13" s="7" t="inlineStr">
        <is>
          <t>ROE (dari sheet DUPONT_3_TAHAP, cross-check)</t>
        </is>
      </c>
      <c r="B13" s="19">
        <f>DUPONT_3_TAHAP!B9</f>
        <v/>
      </c>
      <c r="C13" s="19">
        <f>DUPONT_3_TAHAP!C9</f>
        <v/>
      </c>
    </row>
    <row r="14">
      <c r="A14" s="7" t="inlineStr">
        <is>
          <t>Cek 1: 5-Tahap - Langsung (harus ~0)</t>
        </is>
      </c>
      <c r="B14" s="23">
        <f>B11-B12</f>
        <v/>
      </c>
      <c r="C14" s="23">
        <f>C11-C12</f>
        <v/>
      </c>
    </row>
    <row r="15">
      <c r="A15" s="7" t="inlineStr">
        <is>
          <t>Cek 2: 5-Tahap - 3-Tahap (harus ~0)</t>
        </is>
      </c>
      <c r="B15" s="23">
        <f>B11-B13</f>
        <v/>
      </c>
      <c r="C15" s="23">
        <f>C11-C13</f>
        <v/>
      </c>
    </row>
    <row r="16"/>
    <row r="17">
      <c r="A17" s="4" t="inlineStr">
        <is>
          <t>Interpretasi</t>
        </is>
      </c>
      <c r="B17" s="2" t="n"/>
      <c r="C17" s="2" t="n"/>
      <c r="D17" s="3" t="n"/>
    </row>
    <row r="18" ht="80" customHeight="1">
      <c r="A18" s="5" t="inlineStr">
        <is>
          <t>Tax Burden dan Interest Burden UNVR mendekati 100% (beban pajak &amp; bunga proporsinya kecil terhadap laba sebelum pos itu) — artinya penurunan ROE 2024 vs 2023 TIDAK didorong kenaikan pajak atau beban bunga, melainkan murni tekanan di Operating Margin (LABA USAHA/Penjualan menyusut karena beban pemasaran naik proporsinya sementara penjualan turun). DuPont 5-tahap mengisolasi ini secara presisi — versi 3-tahap saja tidak bisa membedakan apakah margin turun karena operasi inti melemah atau karena beban non-operasi (pajak/bunga) membengkak.</t>
        </is>
      </c>
      <c r="B18" s="2" t="n"/>
      <c r="C18" s="2" t="n"/>
      <c r="D18" s="3" t="n"/>
    </row>
  </sheetData>
  <mergeCells count="4">
    <mergeCell ref="A1:D1"/>
    <mergeCell ref="A17:D17"/>
    <mergeCell ref="A18:D18"/>
    <mergeCell ref="A2:D2"/>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D22"/>
  <sheetViews>
    <sheetView workbookViewId="0">
      <selection activeCell="A1" sqref="A1"/>
    </sheetView>
  </sheetViews>
  <sheetFormatPr baseColWidth="8" defaultRowHeight="15"/>
  <cols>
    <col width="38" customWidth="1" min="1" max="1"/>
    <col width="15" customWidth="1" min="2" max="2"/>
    <col width="15" customWidth="1" min="3" max="3"/>
    <col width="55" customWidth="1" min="4" max="4"/>
  </cols>
  <sheetData>
    <row r="1" ht="30" customHeight="1">
      <c r="A1" s="1" t="inlineStr">
        <is>
          <t>Altman Z-Score (Model Original 1968 — Manufaktur Publik)</t>
        </is>
      </c>
      <c r="B1" s="2" t="n"/>
      <c r="C1" s="2" t="n"/>
      <c r="D1" s="3" t="n"/>
    </row>
    <row r="2" ht="55" customHeight="1">
      <c r="A2" s="6" t="inlineStr">
        <is>
          <t>Z = 1,2 X1 + 1,4 X2 + 3,3 X3 + 0,6 X4 + 1,0 X5. Model original 1968 Edward Altman untuk perusahaan manufaktur yang sahamnya diperdagangkan publik (cocok untuk UNVR — manufaktur FMCG Tbk). Zona: Z &gt; 2,99 AMAN, 1,81 &lt; Z &lt; 2,99 ABU-ABU (waspada), Z &lt; 1,81 DISTRESS (risiko tinggi kebangkrutan dalam 2 tahun).</t>
        </is>
      </c>
      <c r="B2" s="2" t="n"/>
      <c r="C2" s="2" t="n"/>
      <c r="D2" s="3" t="n"/>
    </row>
    <row r="3"/>
    <row r="4">
      <c r="A4" s="1" t="inlineStr">
        <is>
          <t>Komponen</t>
        </is>
      </c>
      <c r="B4" s="1" t="inlineStr">
        <is>
          <t>2024</t>
        </is>
      </c>
      <c r="C4" s="1" t="inlineStr">
        <is>
          <t>2023</t>
        </is>
      </c>
      <c r="D4" s="1" t="inlineStr">
        <is>
          <t>Formula &amp; Definisi</t>
        </is>
      </c>
    </row>
    <row r="5">
      <c r="A5" s="7" t="inlineStr">
        <is>
          <t>X1 = Modal Kerja / Total Aset</t>
        </is>
      </c>
      <c r="B5" s="19">
        <f>(DATA_LAPORAN_KEUANGAN!B15-DATA_LAPORAN_KEUANGAN!B39)/DATA_LAPORAN_KEUANGAN!B25</f>
        <v/>
      </c>
      <c r="C5" s="19">
        <f>(DATA_LAPORAN_KEUANGAN!C15-DATA_LAPORAN_KEUANGAN!C39)/DATA_LAPORAN_KEUANGAN!C25</f>
        <v/>
      </c>
      <c r="D5" s="6" t="inlineStr">
        <is>
          <t>(Aset Lancar - Liab Jk Pendek) / Total Aset — likuiditas relatif</t>
        </is>
      </c>
    </row>
    <row r="6">
      <c r="A6" s="7" t="inlineStr">
        <is>
          <t>X2 = Saldo Laba / Total Aset</t>
        </is>
      </c>
      <c r="B6" s="19">
        <f>(DATA_LAPORAN_KEUANGAN!B50+DATA_LAPORAN_KEUANGAN!B51)/DATA_LAPORAN_KEUANGAN!B25</f>
        <v/>
      </c>
      <c r="C6" s="19">
        <f>(DATA_LAPORAN_KEUANGAN!C50+DATA_LAPORAN_KEUANGAN!C51)/DATA_LAPORAN_KEUANGAN!C25</f>
        <v/>
      </c>
      <c r="D6" s="6" t="inlineStr">
        <is>
          <t>Total Saldo Laba (dicadangkan+belum) / Total Aset — akumulasi profitabilitas historis</t>
        </is>
      </c>
    </row>
    <row r="7">
      <c r="A7" s="7" t="inlineStr">
        <is>
          <t>X3 = EBIT / Total Aset</t>
        </is>
      </c>
      <c r="B7" s="19">
        <f>DATA_LAPORAN_KEUANGAN!B66/DATA_LAPORAN_KEUANGAN!B25</f>
        <v/>
      </c>
      <c r="C7" s="19">
        <f>DATA_LAPORAN_KEUANGAN!C66/DATA_LAPORAN_KEUANGAN!C25</f>
        <v/>
      </c>
      <c r="D7" s="6" t="inlineStr">
        <is>
          <t>Laba Usaha (proksi EBIT) / Total Aset — produktivitas aset murni operasi</t>
        </is>
      </c>
    </row>
    <row r="8">
      <c r="A8" s="7" t="inlineStr">
        <is>
          <t>X4 = Nilai Pasar Ekuitas / Total Liabilitas</t>
        </is>
      </c>
      <c r="B8" s="22">
        <f>DATA_LAPORAN_KEUANGAN!B83/DATA_LAPORAN_KEUANGAN!B46</f>
        <v/>
      </c>
      <c r="C8" s="22">
        <f>DATA_LAPORAN_KEUANGAN!C83/DATA_LAPORAN_KEUANGAN!C46</f>
        <v/>
      </c>
      <c r="D8" s="6" t="inlineStr">
        <is>
          <t>Market Value of Equity / Total Liabilitas — bantalan pasar vs utang</t>
        </is>
      </c>
    </row>
    <row r="9">
      <c r="A9" s="7" t="inlineStr">
        <is>
          <t>X5 = Penjualan / Total Aset</t>
        </is>
      </c>
      <c r="B9" s="22">
        <f>DATA_LAPORAN_KEUANGAN!B59/DATA_LAPORAN_KEUANGAN!B25</f>
        <v/>
      </c>
      <c r="C9" s="22">
        <f>DATA_LAPORAN_KEUANGAN!C59/DATA_LAPORAN_KEUANGAN!C25</f>
        <v/>
      </c>
      <c r="D9" s="6" t="inlineStr">
        <is>
          <t>Penjualan / Total Aset — sama dengan Asset Turnover</t>
        </is>
      </c>
    </row>
    <row r="10"/>
    <row r="11">
      <c r="A11" s="4" t="inlineStr">
        <is>
          <t>Perhitungan Z-Score</t>
        </is>
      </c>
      <c r="B11" s="2" t="n"/>
      <c r="C11" s="2" t="n"/>
      <c r="D11" s="3" t="n"/>
    </row>
    <row r="12">
      <c r="A12" s="1" t="inlineStr">
        <is>
          <t>Komponen (Bobot x Nilai)</t>
        </is>
      </c>
      <c r="B12" s="1" t="inlineStr">
        <is>
          <t>2024</t>
        </is>
      </c>
      <c r="C12" s="1" t="inlineStr">
        <is>
          <t>2023</t>
        </is>
      </c>
    </row>
    <row r="13">
      <c r="A13" s="7" t="inlineStr">
        <is>
          <t>1,2 x X1</t>
        </is>
      </c>
      <c r="B13" s="24">
        <f>1.2*B5</f>
        <v/>
      </c>
      <c r="C13" s="24">
        <f>1.2*C5</f>
        <v/>
      </c>
    </row>
    <row r="14">
      <c r="A14" s="7" t="inlineStr">
        <is>
          <t>1,4 x X2</t>
        </is>
      </c>
      <c r="B14" s="24">
        <f>1.4*B6</f>
        <v/>
      </c>
      <c r="C14" s="24">
        <f>1.4*C6</f>
        <v/>
      </c>
    </row>
    <row r="15">
      <c r="A15" s="7" t="inlineStr">
        <is>
          <t>3,3 x X3</t>
        </is>
      </c>
      <c r="B15" s="24">
        <f>3.3*B7</f>
        <v/>
      </c>
      <c r="C15" s="24">
        <f>3.3*C7</f>
        <v/>
      </c>
    </row>
    <row r="16">
      <c r="A16" s="7" t="inlineStr">
        <is>
          <t>0,6 x X4</t>
        </is>
      </c>
      <c r="B16" s="24">
        <f>0.6*B8</f>
        <v/>
      </c>
      <c r="C16" s="24">
        <f>0.6*C8</f>
        <v/>
      </c>
    </row>
    <row r="17">
      <c r="A17" s="7" t="inlineStr">
        <is>
          <t>1,0 x X5</t>
        </is>
      </c>
      <c r="B17" s="24">
        <f>1.0*B9</f>
        <v/>
      </c>
      <c r="C17" s="24">
        <f>1.0*C9</f>
        <v/>
      </c>
    </row>
    <row r="18">
      <c r="A18" s="12" t="inlineStr">
        <is>
          <t>Z-SCORE</t>
        </is>
      </c>
      <c r="B18" s="25">
        <f>B13+B14+B15+B16+B17</f>
        <v/>
      </c>
      <c r="C18" s="25">
        <f>C13+C14+C15+C16+C17</f>
        <v/>
      </c>
    </row>
    <row r="19">
      <c r="A19" s="7" t="inlineStr">
        <is>
          <t>Zona Z-Score</t>
        </is>
      </c>
      <c r="B19" s="26">
        <f>IF(B18&gt;2.99,"AMAN (Safe Zone)",IF(B18&gt;1.81,"ABU-ABU (Grey Zone)","DISTRESS (Zona Bahaya)"))</f>
        <v/>
      </c>
      <c r="C19" s="26">
        <f>IF(C18&gt;2.99,"AMAN (Safe Zone)",IF(C18&gt;1.81,"ABU-ABU (Grey Zone)","DISTRESS (Zona Bahaya)"))</f>
        <v/>
      </c>
    </row>
    <row r="20"/>
    <row r="21">
      <c r="A21" s="4" t="inlineStr">
        <is>
          <t>Interpretasi</t>
        </is>
      </c>
      <c r="B21" s="2" t="n"/>
      <c r="C21" s="2" t="n"/>
      <c r="D21" s="3" t="n"/>
    </row>
    <row r="22" ht="100" customHeight="1">
      <c r="A22" s="5">
        <f>"Z-Score 2024 = "&amp;TEXT(B18,"0.00")&amp;" -&gt; zona "&amp;B19&amp;". Meski X1 (modal kerja/aset) NEGATIF karena current ratio di bawah 1x (lihat RASIO_LIKUIDITAS_LEVERAGE), Z-Score tetap tinggi karena X4 (nilai pasar ekuitas/liabilitas) sangat besar — pasar menilai UNVR jauh lebih berharga daripada nilai buku ekuitasnya (brand value, jaringan distribusi, pricing power belum tercermin penuh di neraca akuntansi). Ini contoh penting: rasio likuiditas standar dan Z-Score bisa bercerita BERBEDA untuk perusahaan consumer-goods established — keduanya perlu dibaca bersama, bukan tunggal."</f>
        <v/>
      </c>
      <c r="B22" s="2" t="n"/>
      <c r="C22" s="2" t="n"/>
      <c r="D22" s="3" t="n"/>
    </row>
  </sheetData>
  <mergeCells count="5">
    <mergeCell ref="A1:D1"/>
    <mergeCell ref="A22:D22"/>
    <mergeCell ref="A21:D21"/>
    <mergeCell ref="A2:D2"/>
    <mergeCell ref="A11:D1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stdsquare2-generator</dc:creator>
  <dcterms:created xmlns:dcterms="http://purl.org/dc/terms/" xmlns:xsi="http://www.w3.org/2001/XMLSchema-instance" xsi:type="dcterms:W3CDTF">2026-01-01T00:00:00Z</dcterms:created>
  <dcterms:modified xmlns:dcterms="http://purl.org/dc/terms/" xmlns:xsi="http://www.w3.org/2001/XMLSchema-instance" xsi:type="dcterms:W3CDTF">2026-07-11T08:11:33Z</dcterms:modified>
  <cp:lastModifiedBy>stdsquare2-generator</cp:lastModifiedBy>
</cp:coreProperties>
</file>