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DATA_HISTORIS" sheetId="2" state="visible" r:id="rId2"/>
    <sheet xmlns:r="http://schemas.openxmlformats.org/officeDocument/2006/relationships" name="PARAMETRIK" sheetId="3" state="visible" r:id="rId3"/>
    <sheet xmlns:r="http://schemas.openxmlformats.org/officeDocument/2006/relationships" name="HISTORICAL" sheetId="4" state="visible" r:id="rId4"/>
    <sheet xmlns:r="http://schemas.openxmlformats.org/officeDocument/2006/relationships" name="MONTE_CARLO" sheetId="5" state="visible" r:id="rId5"/>
    <sheet xmlns:r="http://schemas.openxmlformats.org/officeDocument/2006/relationships" name="BACKTESTING" sheetId="6" state="visible" r:id="rId6"/>
    <sheet xmlns:r="http://schemas.openxmlformats.org/officeDocument/2006/relationships" name="KOMPARAS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Rp&quot;#,##0;[Red](&quot;Rp&quot;#,##0)"/>
    <numFmt numFmtId="165" formatCode="0.00%;[Red](0.00%)"/>
    <numFmt numFmtId="166" formatCode="0.0000%"/>
    <numFmt numFmtId="167" formatCode="#,##0.0000"/>
  </numFmts>
  <fonts count="7">
    <font>
      <name val="Calibri"/>
      <family val="2"/>
      <color theme="1"/>
      <sz val="11"/>
      <scheme val="minor"/>
    </font>
    <font>
      <name val="Calibri"/>
      <b val="1"/>
      <color rgb="FFFFFFFF"/>
      <sz val="14"/>
    </font>
    <font>
      <name val="Calibri"/>
      <color rgb="FF555555"/>
      <sz val="9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D47A1"/>
      <sz val="11"/>
    </font>
    <font>
      <name val="Calibri"/>
      <b val="1"/>
      <color rgb="FFFFFFFF"/>
      <sz val="11"/>
    </font>
  </fonts>
  <fills count="8">
    <fill>
      <patternFill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BBDEFB"/>
      </patternFill>
    </fill>
    <fill>
      <patternFill patternType="solid">
        <fgColor rgb="FFFFF59D"/>
      </patternFill>
    </fill>
    <fill>
      <patternFill patternType="solid">
        <fgColor rgb="FFF5F5F5"/>
      </patternFill>
    </fill>
    <fill>
      <patternFill patternType="solid">
        <fgColor rgb="FFFFCC80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 indent="1"/>
    </xf>
    <xf numFmtId="0" fontId="4" fillId="0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0" borderId="0" applyAlignment="1" pivotButton="0" quotePrefix="0" xfId="0">
      <alignment horizontal="left" vertical="center" wrapText="1"/>
    </xf>
    <xf numFmtId="165" fontId="5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1" fontId="4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/>
    </xf>
    <xf numFmtId="166" fontId="5" fillId="4" borderId="1" applyAlignment="1" pivotButton="0" quotePrefix="0" xfId="0">
      <alignment horizontal="right" vertical="center"/>
    </xf>
    <xf numFmtId="0" fontId="2" fillId="6" borderId="0" applyAlignment="1" pivotButton="0" quotePrefix="0" xfId="0">
      <alignment horizontal="left" vertical="center" wrapText="1"/>
    </xf>
    <xf numFmtId="0" fontId="0" fillId="3" borderId="4" pivotButton="0" quotePrefix="0" xfId="0"/>
    <xf numFmtId="0" fontId="0" fillId="3" borderId="5" pivotButton="0" quotePrefix="0" xfId="0"/>
    <xf numFmtId="167" fontId="4" fillId="0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5" fontId="3" fillId="7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164" fontId="3" fillId="7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2" fontId="4" fillId="0" borderId="1" applyAlignment="1" pivotButton="0" quotePrefix="0" xfId="0">
      <alignment horizontal="right" vertical="center"/>
    </xf>
    <xf numFmtId="1" fontId="3" fillId="7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VaR% 1-hari — 3 Metode vs Confidence Level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'KOMPARASI'!C5</f>
            </strRef>
          </tx>
          <spPr>
            <a:solidFill xmlns:a="http://schemas.openxmlformats.org/drawingml/2006/main">
              <a:srgbClr val="1B5E20"/>
            </a:solidFill>
            <a:ln xmlns:a="http://schemas.openxmlformats.org/drawingml/2006/main">
              <a:solidFill>
                <a:srgbClr val="1B5E20"/>
              </a:solidFill>
              <a:prstDash val="solid"/>
            </a:ln>
          </spPr>
          <cat>
            <numRef>
              <f>'KOMPARASI'!$B$6:$B$8</f>
            </numRef>
          </cat>
          <val>
            <numRef>
              <f>'KOMPARASI'!$C$6:$C$8</f>
            </numRef>
          </val>
        </ser>
        <ser>
          <idx val="1"/>
          <order val="1"/>
          <tx>
            <strRef>
              <f>'KOMPARASI'!D5</f>
            </strRef>
          </tx>
          <spPr>
            <a:solidFill xmlns:a="http://schemas.openxmlformats.org/drawingml/2006/main">
              <a:srgbClr val="1565C0"/>
            </a:solidFill>
            <a:ln xmlns:a="http://schemas.openxmlformats.org/drawingml/2006/main">
              <a:solidFill>
                <a:srgbClr val="1565C0"/>
              </a:solidFill>
              <a:prstDash val="solid"/>
            </a:ln>
          </spPr>
          <cat>
            <numRef>
              <f>'KOMPARASI'!$B$6:$B$8</f>
            </numRef>
          </cat>
          <val>
            <numRef>
              <f>'KOMPARASI'!$D$6:$D$8</f>
            </numRef>
          </val>
        </ser>
        <ser>
          <idx val="2"/>
          <order val="2"/>
          <tx>
            <strRef>
              <f>'KOMPARASI'!E5</f>
            </strRef>
          </tx>
          <spPr>
            <a:solidFill xmlns:a="http://schemas.openxmlformats.org/drawingml/2006/main">
              <a:srgbClr val="C62828"/>
            </a:solidFill>
            <a:ln xmlns:a="http://schemas.openxmlformats.org/drawingml/2006/main">
              <a:solidFill>
                <a:srgbClr val="C62828"/>
              </a:solidFill>
              <a:prstDash val="solid"/>
            </a:ln>
          </spPr>
          <cat>
            <numRef>
              <f>'KOMPARASI'!$B$6:$B$8</f>
            </numRef>
          </cat>
          <val>
            <numRef>
              <f>'KOMPARASI'!$E$6:$E$8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Confidence level (α)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VaR% (besarnya kerugian)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Distribusi Return Historis (sorted) — ekor kiri = area VaR</a:t>
            </a:r>
          </a:p>
        </rich>
      </tx>
    </title>
    <plotArea>
      <scatterChart>
        <ser>
          <idx val="0"/>
          <order val="0"/>
          <tx>
            <v>Return historis (sorted)</v>
          </tx>
          <spPr>
            <a:ln xmlns:a="http://schemas.openxmlformats.org/drawingml/2006/main" w="18000">
              <a:solidFill>
                <a:srgbClr val="1B5E2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'KOMPARASI'!$J$6:$J$105</f>
            </numRef>
          </xVal>
          <yVal>
            <numRef>
              <f>'KOMPARASI'!$K$6:$K$105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Peringkat (1 = terbaik ... 100 = terburuk)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Return harian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11</row>
      <rowOff>0</rowOff>
    </from>
    <ext cx="720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35</row>
      <rowOff>0</rowOff>
    </from>
    <ext cx="720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95" customWidth="1" min="3" max="3"/>
  </cols>
  <sheetData>
    <row r="2" ht="26" customHeight="1">
      <c r="B2" s="1" t="inlineStr">
        <is>
          <t>VALUE AT RISK (VaR) — KALKULATOR 3-METODE KOMPARASI</t>
        </is>
      </c>
    </row>
    <row r="3" ht="30" customHeight="1">
      <c r="B3" s="2" t="inlineStr">
        <is>
          <t>Portofolio saham BEI Rp 1.000.000.000 · 100 obs return harian · 3 metode: Historis · Parametrik · Monte Carlo · + Backtesting Kupiec &amp; zona lampu Basel</t>
        </is>
      </c>
    </row>
    <row r="5">
      <c r="B5" s="3" t="inlineStr">
        <is>
          <t>KONVENSI WARNA</t>
        </is>
      </c>
    </row>
    <row r="6">
      <c r="B6" s="4" t="inlineStr">
        <is>
          <t>Header hijau</t>
        </is>
      </c>
      <c r="C6" s="5" t="inlineStr">
        <is>
          <t>Judul sheet / kolom utama</t>
        </is>
      </c>
    </row>
    <row r="7">
      <c r="B7" s="4" t="inlineStr">
        <is>
          <t>Band hijau muda</t>
        </is>
      </c>
      <c r="C7" s="5" t="inlineStr">
        <is>
          <t>Sub-judul / pengelompokan</t>
        </is>
      </c>
    </row>
    <row r="8">
      <c r="B8" s="4" t="inlineStr">
        <is>
          <t>Sel biru</t>
        </is>
      </c>
      <c r="C8" s="5" t="inlineStr">
        <is>
          <t>INPUT — boleh diubah user (bobot, nilai, alpha, data return)</t>
        </is>
      </c>
    </row>
    <row r="9">
      <c r="B9" s="4" t="inlineStr">
        <is>
          <t>Sel kuning</t>
        </is>
      </c>
      <c r="C9" s="5" t="inlineStr">
        <is>
          <t>OUTPUT KUNCI — hasil VaR utama</t>
        </is>
      </c>
    </row>
    <row r="10">
      <c r="B10" s="4" t="inlineStr">
        <is>
          <t>Sel oranye</t>
        </is>
      </c>
      <c r="C10" s="5" t="inlineStr">
        <is>
          <t>Hasil penting / metrik backtest</t>
        </is>
      </c>
    </row>
    <row r="11">
      <c r="B11" s="4" t="inlineStr">
        <is>
          <t>Sel putih</t>
        </is>
      </c>
      <c r="C11" s="5" t="inlineStr">
        <is>
          <t>Rumus hitam — jangan diketik ulang</t>
        </is>
      </c>
    </row>
    <row r="13">
      <c r="B13" s="3" t="inlineStr">
        <is>
          <t>URUTAN PEMAKAIAN</t>
        </is>
      </c>
    </row>
    <row r="14">
      <c r="B14" s="4" t="inlineStr">
        <is>
          <t>1. DATA_HISTORIS</t>
        </is>
      </c>
      <c r="C14" s="5" t="inlineStr">
        <is>
          <t>Tempat 100 obs return harian portofolio + input nilai &amp; alpha. Sumber semua metode.</t>
        </is>
      </c>
    </row>
    <row r="15">
      <c r="B15" s="4" t="inlineStr">
        <is>
          <t>2. PARAMETRIK</t>
        </is>
      </c>
      <c r="C15" s="5" t="inlineStr">
        <is>
          <t>VaR via mean &amp; std + NORM.S.INV. Cepat, asumsi distribusi normal.</t>
        </is>
      </c>
    </row>
    <row r="16">
      <c r="B16" s="4" t="inlineStr">
        <is>
          <t>3. HISTORICAL</t>
        </is>
      </c>
      <c r="C16" s="5" t="inlineStr">
        <is>
          <t>VaR via PERCENTILE.INC. Bebas asumsi distribusi, pakai data apa adanya.</t>
        </is>
      </c>
    </row>
    <row r="17">
      <c r="B17" s="4" t="inlineStr">
        <is>
          <t>4. MONTE_CARLO</t>
        </is>
      </c>
      <c r="C17" s="5" t="inlineStr">
        <is>
          <t>1000 simulasi return via NORM.INV(RAND(); mean; std). Tekan F9 untuk re-sampling.</t>
        </is>
      </c>
    </row>
    <row r="18">
      <c r="B18" s="4" t="inlineStr">
        <is>
          <t>5. BACKTESTING</t>
        </is>
      </c>
      <c r="C18" s="5" t="inlineStr">
        <is>
          <t>Hitung pelanggaran (return &lt; -VaR), uji Kupiec POF, zona lampu Basel (hijau/kuning/merah).</t>
        </is>
      </c>
    </row>
    <row r="19">
      <c r="B19" s="4" t="inlineStr">
        <is>
          <t>6. KOMPARASI</t>
        </is>
      </c>
      <c r="C19" s="5" t="inlineStr">
        <is>
          <t>Tabel + grafik: VaR 3 metode pada alpha 90% / 95% / 99%.</t>
        </is>
      </c>
    </row>
    <row r="21">
      <c r="B21" s="3" t="inlineStr">
        <is>
          <t>RUMUS HIDUP UTAMA</t>
        </is>
      </c>
    </row>
    <row r="22">
      <c r="B22" s="4" t="inlineStr">
        <is>
          <t>NORM.S.INV(alpha)</t>
        </is>
      </c>
      <c r="C22" s="5" t="inlineStr">
        <is>
          <t>Invers CDF normal standar = z-score kuantil (mis. NORM.S.INV(0,05) = -1,645).</t>
        </is>
      </c>
    </row>
    <row r="23">
      <c r="B23" s="4" t="inlineStr">
        <is>
          <t>PERCENTILE.INC(rng; alpha)</t>
        </is>
      </c>
      <c r="C23" s="5" t="inlineStr">
        <is>
          <t>Kuantil empiris ke-α dari data historis (tanpa asumsi distribusi).</t>
        </is>
      </c>
    </row>
    <row r="24">
      <c r="B24" s="4" t="inlineStr">
        <is>
          <t>NORM.INV(RAND(); mean; std)</t>
        </is>
      </c>
      <c r="C24" s="5" t="inlineStr">
        <is>
          <t>Generate 1 sampel dari Normal(mean; std). RAND() volatile -&gt; tekan F9.</t>
        </is>
      </c>
    </row>
    <row r="25">
      <c r="B25" s="4" t="inlineStr">
        <is>
          <t>VaR%</t>
        </is>
      </c>
      <c r="C25" s="5">
        <f> -(rata-rata + z · std) untuk parametrik; = -PERCENTILE untuk historis.</f>
        <v/>
      </c>
    </row>
    <row r="26">
      <c r="B26" s="4" t="inlineStr">
        <is>
          <t>VaR Rp</t>
        </is>
      </c>
      <c r="C26" s="5">
        <f> VaR% × nilai portofolio.</f>
        <v/>
      </c>
    </row>
    <row r="28">
      <c r="B28" s="3" t="inlineStr">
        <is>
          <t>DEFINISI VaR</t>
        </is>
      </c>
    </row>
    <row r="29">
      <c r="B29" s="4" t="inlineStr">
        <is>
          <t>VaR 1-hari alpha=95%</t>
        </is>
      </c>
      <c r="C29" s="5" t="inlineStr">
        <is>
          <t>Kerugian maksimum yang TIDAK akan terlampaui dalam 95% hari perdagangan.</t>
        </is>
      </c>
    </row>
    <row r="30">
      <c r="B30" s="4" t="inlineStr">
        <is>
          <t>Arti</t>
        </is>
      </c>
      <c r="C30" s="5" t="inlineStr">
        <is>
          <t>Di 5% hari terburuk (~12 hari/setahun), kerugian DAPAT melebihi VaR.</t>
        </is>
      </c>
    </row>
    <row r="31">
      <c r="B31" s="4" t="inlineStr">
        <is>
          <t>Holding period</t>
        </is>
      </c>
      <c r="C31" s="5" t="inlineStr">
        <is>
          <t>Default 1 hari. Untuk H hari: VaR_H ≈ VaR_1 × √H  (akar waktu).</t>
        </is>
      </c>
    </row>
    <row r="32">
      <c r="B32" s="4" t="inlineStr">
        <is>
          <t>Arah</t>
        </is>
      </c>
      <c r="C32" s="5" t="inlineStr">
        <is>
          <t>VaR dilaporkan sebagai angka POSITIF = besarnya kerugian (bukan tanda).</t>
        </is>
      </c>
    </row>
  </sheetData>
  <mergeCells count="6">
    <mergeCell ref="B13:C13"/>
    <mergeCell ref="B21:C21"/>
    <mergeCell ref="B2:C2"/>
    <mergeCell ref="B3:C3"/>
    <mergeCell ref="B5:C5"/>
    <mergeCell ref="B28:C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1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16" customWidth="1" min="5" max="5"/>
    <col width="48" customWidth="1" min="6" max="6"/>
  </cols>
  <sheetData>
    <row r="2" ht="24" customHeight="1">
      <c r="B2" s="1" t="inlineStr">
        <is>
          <t>INPUT: NILAI PORTOFOLIO, CONFIDENCE LEVEL, BOBOT, 100 OBS RETURN HARIAN</t>
        </is>
      </c>
    </row>
    <row r="3">
      <c r="B3" s="2" t="inlineStr">
        <is>
          <t>Portofolio Rp 1 Miliar · komposisi 3 saham BEI (BBCA 40% · BBRI 35% · TLKM 25%) · return harian sudah di-weight</t>
        </is>
      </c>
    </row>
    <row r="5">
      <c r="B5" s="5" t="inlineStr">
        <is>
          <t>Nilai portofolio (Rp)</t>
        </is>
      </c>
      <c r="C5" s="6" t="n">
        <v>1000000000</v>
      </c>
      <c r="D5" s="7" t="inlineStr">
        <is>
          <t>STATISTIK</t>
        </is>
      </c>
      <c r="E5" s="8" t="n"/>
      <c r="F5" s="9" t="inlineStr">
        <is>
          <t>Nilai awal portofolio. Ubah untuk menskalakan semua VaR (Rp).</t>
        </is>
      </c>
    </row>
    <row r="6">
      <c r="B6" s="5" t="inlineStr">
        <is>
          <t>Confidence level (α) utama</t>
        </is>
      </c>
      <c r="C6" s="10" t="n">
        <v>0.95</v>
      </c>
      <c r="D6" s="5" t="inlineStr">
        <is>
          <t>Mean harian μ</t>
        </is>
      </c>
      <c r="E6" s="11">
        <f>AVERAGE(D11:D110)</f>
        <v/>
      </c>
      <c r="F6" s="9" t="inlineStr">
        <is>
          <t>Drift harian rata-rata (E[R]). Positif kecil = portofolio cenderung naik.</t>
        </is>
      </c>
    </row>
    <row r="7">
      <c r="B7" s="5" t="inlineStr">
        <is>
          <t>Holding period (hari)</t>
        </is>
      </c>
      <c r="C7" s="12" t="n">
        <v>1</v>
      </c>
      <c r="D7" s="5" t="inlineStr">
        <is>
          <t>Std harian σ</t>
        </is>
      </c>
      <c r="E7" s="11">
        <f>STDEV.S(D11:D110)</f>
        <v/>
      </c>
      <c r="F7" s="9" t="inlineStr">
        <is>
          <t>Volatilitas harian. Risiko = sebaran; makin besar σ makin besar VaR.</t>
        </is>
      </c>
    </row>
    <row r="8">
      <c r="B8" s="5" t="inlineStr">
        <is>
          <t>Jumlah observasi (T)</t>
        </is>
      </c>
      <c r="C8" s="13">
        <f>COUNT(D11:D110)</f>
        <v/>
      </c>
      <c r="D8" s="5" t="inlineStr">
        <is>
          <t>Return terburuk</t>
        </is>
      </c>
      <c r="E8" s="14">
        <f>MIN(D11:D110)</f>
        <v/>
      </c>
      <c r="F8" s="9" t="inlineStr">
        <is>
          <t>Hari merah terdalam di sampel. Bandingkan dengan VaR untuk uji nyali.</t>
        </is>
      </c>
    </row>
    <row r="10">
      <c r="B10" s="15" t="inlineStr">
        <is>
          <t>No</t>
        </is>
      </c>
      <c r="C10" s="15" t="inlineStr">
        <is>
          <t>Tanggal (relatif)</t>
        </is>
      </c>
      <c r="D10" s="15" t="inlineStr">
        <is>
          <t>Return harian portofolio</t>
        </is>
      </c>
      <c r="E10" s="15" t="inlineStr">
        <is>
          <t>Catatan</t>
        </is>
      </c>
    </row>
    <row r="11">
      <c r="B11" s="13" t="n">
        <v>1</v>
      </c>
      <c r="C11" s="16" t="inlineStr">
        <is>
          <t>"T-100"</t>
        </is>
      </c>
      <c r="D11" s="17" t="n">
        <v>-0.00395</v>
      </c>
    </row>
    <row r="12">
      <c r="B12" s="13" t="n">
        <v>2</v>
      </c>
      <c r="C12" s="16" t="inlineStr">
        <is>
          <t>"T-99"</t>
        </is>
      </c>
      <c r="D12" s="17" t="n">
        <v>0.006226</v>
      </c>
    </row>
    <row r="13">
      <c r="B13" s="13" t="n">
        <v>3</v>
      </c>
      <c r="C13" s="16" t="inlineStr">
        <is>
          <t>"T-98"</t>
        </is>
      </c>
      <c r="D13" s="17" t="n">
        <v>0.00774</v>
      </c>
    </row>
    <row r="14">
      <c r="B14" s="13" t="n">
        <v>4</v>
      </c>
      <c r="C14" s="16" t="inlineStr">
        <is>
          <t>"T-97"</t>
        </is>
      </c>
      <c r="D14" s="17" t="n">
        <v>-0.003368</v>
      </c>
    </row>
    <row r="15">
      <c r="B15" s="13" t="n">
        <v>5</v>
      </c>
      <c r="C15" s="16" t="inlineStr">
        <is>
          <t>"T-96"</t>
        </is>
      </c>
      <c r="D15" s="17" t="n">
        <v>-0.015506</v>
      </c>
    </row>
    <row r="16">
      <c r="B16" s="13" t="n">
        <v>6</v>
      </c>
      <c r="C16" s="16" t="inlineStr">
        <is>
          <t>"T-95"</t>
        </is>
      </c>
      <c r="D16" s="17" t="n">
        <v>-0.009339</v>
      </c>
    </row>
    <row r="17">
      <c r="B17" s="13" t="n">
        <v>7</v>
      </c>
      <c r="C17" s="16" t="inlineStr">
        <is>
          <t>"T-94"</t>
        </is>
      </c>
      <c r="D17" s="17" t="n">
        <v>-0.022239</v>
      </c>
    </row>
    <row r="18">
      <c r="B18" s="13" t="n">
        <v>8</v>
      </c>
      <c r="C18" s="16" t="inlineStr">
        <is>
          <t>"T-93"</t>
        </is>
      </c>
      <c r="D18" s="17" t="n">
        <v>0.010768</v>
      </c>
    </row>
    <row r="19">
      <c r="B19" s="13" t="n">
        <v>9</v>
      </c>
      <c r="C19" s="16" t="inlineStr">
        <is>
          <t>"T-92"</t>
        </is>
      </c>
      <c r="D19" s="17" t="n">
        <v>0.009546000000000001</v>
      </c>
    </row>
    <row r="20">
      <c r="B20" s="13" t="n">
        <v>10</v>
      </c>
      <c r="C20" s="16" t="inlineStr">
        <is>
          <t>"T-91"</t>
        </is>
      </c>
      <c r="D20" s="17" t="n">
        <v>0.007661</v>
      </c>
    </row>
    <row r="21">
      <c r="B21" s="13" t="n">
        <v>11</v>
      </c>
      <c r="C21" s="16" t="inlineStr">
        <is>
          <t>"T-90"</t>
        </is>
      </c>
      <c r="D21" s="17" t="n">
        <v>-0.003445</v>
      </c>
    </row>
    <row r="22">
      <c r="B22" s="13" t="n">
        <v>12</v>
      </c>
      <c r="C22" s="16" t="inlineStr">
        <is>
          <t>"T-89"</t>
        </is>
      </c>
      <c r="D22" s="17" t="n">
        <v>-0.008201999999999999</v>
      </c>
    </row>
    <row r="23">
      <c r="B23" s="13" t="n">
        <v>13</v>
      </c>
      <c r="C23" s="16" t="inlineStr">
        <is>
          <t>"T-88"</t>
        </is>
      </c>
      <c r="D23" s="17" t="n">
        <v>-0.019697</v>
      </c>
    </row>
    <row r="24">
      <c r="B24" s="13" t="n">
        <v>14</v>
      </c>
      <c r="C24" s="16" t="inlineStr">
        <is>
          <t>"T-87"</t>
        </is>
      </c>
      <c r="D24" s="17" t="n">
        <v>-0.002813</v>
      </c>
    </row>
    <row r="25">
      <c r="B25" s="13" t="n">
        <v>15</v>
      </c>
      <c r="C25" s="16" t="inlineStr">
        <is>
          <t>"T-86"</t>
        </is>
      </c>
      <c r="D25" s="17" t="n">
        <v>0.003776</v>
      </c>
    </row>
    <row r="26">
      <c r="B26" s="13" t="n">
        <v>16</v>
      </c>
      <c r="C26" s="16" t="inlineStr">
        <is>
          <t>"T-85"</t>
        </is>
      </c>
      <c r="D26" s="17" t="n">
        <v>0.024642</v>
      </c>
    </row>
    <row r="27">
      <c r="B27" s="13" t="n">
        <v>17</v>
      </c>
      <c r="C27" s="16" t="inlineStr">
        <is>
          <t>"T-84"</t>
        </is>
      </c>
      <c r="D27" s="17" t="n">
        <v>0.023267</v>
      </c>
    </row>
    <row r="28">
      <c r="B28" s="13" t="n">
        <v>18</v>
      </c>
      <c r="C28" s="16" t="inlineStr">
        <is>
          <t>"T-83"</t>
        </is>
      </c>
      <c r="D28" s="17" t="n">
        <v>-0.0263</v>
      </c>
    </row>
    <row r="29">
      <c r="B29" s="13" t="n">
        <v>19</v>
      </c>
      <c r="C29" s="16" t="inlineStr">
        <is>
          <t>"T-82"</t>
        </is>
      </c>
      <c r="D29" s="17" t="n">
        <v>-0.022582</v>
      </c>
    </row>
    <row r="30">
      <c r="B30" s="13" t="n">
        <v>20</v>
      </c>
      <c r="C30" s="16" t="inlineStr">
        <is>
          <t>"T-81"</t>
        </is>
      </c>
      <c r="D30" s="17" t="n">
        <v>-0.004269</v>
      </c>
    </row>
    <row r="31">
      <c r="B31" s="13" t="n">
        <v>21</v>
      </c>
      <c r="C31" s="16" t="inlineStr">
        <is>
          <t>"T-80"</t>
        </is>
      </c>
      <c r="D31" s="17" t="n">
        <v>0.006302</v>
      </c>
    </row>
    <row r="32">
      <c r="B32" s="13" t="n">
        <v>22</v>
      </c>
      <c r="C32" s="16" t="inlineStr">
        <is>
          <t>"T-79"</t>
        </is>
      </c>
      <c r="D32" s="17" t="n">
        <v>0.030322</v>
      </c>
    </row>
    <row r="33">
      <c r="B33" s="13" t="n">
        <v>23</v>
      </c>
      <c r="C33" s="16" t="inlineStr">
        <is>
          <t>"T-78"</t>
        </is>
      </c>
      <c r="D33" s="17" t="n">
        <v>0.00581</v>
      </c>
    </row>
    <row r="34">
      <c r="B34" s="13" t="n">
        <v>24</v>
      </c>
      <c r="C34" s="16" t="inlineStr">
        <is>
          <t>"T-77"</t>
        </is>
      </c>
      <c r="D34" s="17" t="n">
        <v>0.010662</v>
      </c>
    </row>
    <row r="35">
      <c r="B35" s="13" t="n">
        <v>25</v>
      </c>
      <c r="C35" s="16" t="inlineStr">
        <is>
          <t>"T-76"</t>
        </is>
      </c>
      <c r="D35" s="17" t="n">
        <v>0.030527</v>
      </c>
    </row>
    <row r="36">
      <c r="B36" s="13" t="n">
        <v>26</v>
      </c>
      <c r="C36" s="16" t="inlineStr">
        <is>
          <t>"T-75"</t>
        </is>
      </c>
      <c r="D36" s="17" t="n">
        <v>-0.004407</v>
      </c>
    </row>
    <row r="37">
      <c r="B37" s="13" t="n">
        <v>27</v>
      </c>
      <c r="C37" s="16" t="inlineStr">
        <is>
          <t>"T-74"</t>
        </is>
      </c>
      <c r="D37" s="17" t="n">
        <v>-0.008051000000000001</v>
      </c>
    </row>
    <row r="38">
      <c r="B38" s="13" t="n">
        <v>28</v>
      </c>
      <c r="C38" s="16" t="inlineStr">
        <is>
          <t>"T-73"</t>
        </is>
      </c>
      <c r="D38" s="17" t="n">
        <v>0.005594</v>
      </c>
    </row>
    <row r="39">
      <c r="B39" s="13" t="n">
        <v>29</v>
      </c>
      <c r="C39" s="16" t="inlineStr">
        <is>
          <t>"T-72"</t>
        </is>
      </c>
      <c r="D39" s="17" t="n">
        <v>-0.004486</v>
      </c>
    </row>
    <row r="40">
      <c r="B40" s="13" t="n">
        <v>30</v>
      </c>
      <c r="C40" s="16" t="inlineStr">
        <is>
          <t>"T-71"</t>
        </is>
      </c>
      <c r="D40" s="17" t="n">
        <v>0.006713</v>
      </c>
    </row>
    <row r="41">
      <c r="B41" s="13" t="n">
        <v>31</v>
      </c>
      <c r="C41" s="16" t="inlineStr">
        <is>
          <t>"T-70"</t>
        </is>
      </c>
      <c r="D41" s="17" t="n">
        <v>-0.001937</v>
      </c>
    </row>
    <row r="42">
      <c r="B42" s="13" t="n">
        <v>32</v>
      </c>
      <c r="C42" s="16" t="inlineStr">
        <is>
          <t>"T-69"</t>
        </is>
      </c>
      <c r="D42" s="17" t="n">
        <v>0.002521</v>
      </c>
    </row>
    <row r="43">
      <c r="B43" s="13" t="n">
        <v>33</v>
      </c>
      <c r="C43" s="16" t="inlineStr">
        <is>
          <t>"T-68"</t>
        </is>
      </c>
      <c r="D43" s="17" t="n">
        <v>-0.009502999999999999</v>
      </c>
    </row>
    <row r="44">
      <c r="B44" s="13" t="n">
        <v>34</v>
      </c>
      <c r="C44" s="16" t="inlineStr">
        <is>
          <t>"T-67"</t>
        </is>
      </c>
      <c r="D44" s="17" t="n">
        <v>-0.019931</v>
      </c>
    </row>
    <row r="45">
      <c r="B45" s="13" t="n">
        <v>35</v>
      </c>
      <c r="C45" s="16" t="inlineStr">
        <is>
          <t>"T-66"</t>
        </is>
      </c>
      <c r="D45" s="17" t="n">
        <v>0.011138</v>
      </c>
    </row>
    <row r="46">
      <c r="B46" s="13" t="n">
        <v>36</v>
      </c>
      <c r="C46" s="16" t="inlineStr">
        <is>
          <t>"T-65"</t>
        </is>
      </c>
      <c r="D46" s="17" t="n">
        <v>0.025611</v>
      </c>
    </row>
    <row r="47">
      <c r="B47" s="13" t="n">
        <v>37</v>
      </c>
      <c r="C47" s="16" t="inlineStr">
        <is>
          <t>"T-64"</t>
        </is>
      </c>
      <c r="D47" s="17" t="n">
        <v>0.036783</v>
      </c>
    </row>
    <row r="48">
      <c r="B48" s="13" t="n">
        <v>38</v>
      </c>
      <c r="C48" s="16" t="inlineStr">
        <is>
          <t>"T-63"</t>
        </is>
      </c>
      <c r="D48" s="17" t="n">
        <v>0.001119</v>
      </c>
    </row>
    <row r="49">
      <c r="B49" s="13" t="n">
        <v>39</v>
      </c>
      <c r="C49" s="16" t="inlineStr">
        <is>
          <t>"T-62"</t>
        </is>
      </c>
      <c r="D49" s="17" t="n">
        <v>-0.0581</v>
      </c>
    </row>
    <row r="50">
      <c r="B50" s="13" t="n">
        <v>40</v>
      </c>
      <c r="C50" s="16" t="inlineStr">
        <is>
          <t>"T-61"</t>
        </is>
      </c>
      <c r="D50" s="17" t="n">
        <v>0.005386</v>
      </c>
    </row>
    <row r="51">
      <c r="B51" s="13" t="n">
        <v>41</v>
      </c>
      <c r="C51" s="16" t="inlineStr">
        <is>
          <t>"T-60"</t>
        </is>
      </c>
      <c r="D51" s="17" t="n">
        <v>0.001562</v>
      </c>
    </row>
    <row r="52">
      <c r="B52" s="13" t="n">
        <v>42</v>
      </c>
      <c r="C52" s="16" t="inlineStr">
        <is>
          <t>"T-59"</t>
        </is>
      </c>
      <c r="D52" s="17" t="n">
        <v>-0.009454000000000001</v>
      </c>
    </row>
    <row r="53">
      <c r="B53" s="13" t="n">
        <v>43</v>
      </c>
      <c r="C53" s="16" t="inlineStr">
        <is>
          <t>"T-58"</t>
        </is>
      </c>
      <c r="D53" s="17" t="n">
        <v>-0.008852</v>
      </c>
    </row>
    <row r="54">
      <c r="B54" s="13" t="n">
        <v>44</v>
      </c>
      <c r="C54" s="16" t="inlineStr">
        <is>
          <t>"T-57"</t>
        </is>
      </c>
      <c r="D54" s="17" t="n">
        <v>-0.002251</v>
      </c>
    </row>
    <row r="55">
      <c r="B55" s="13" t="n">
        <v>45</v>
      </c>
      <c r="C55" s="16" t="inlineStr">
        <is>
          <t>"T-56"</t>
        </is>
      </c>
      <c r="D55" s="17" t="n">
        <v>0.018503</v>
      </c>
    </row>
    <row r="56">
      <c r="B56" s="13" t="n">
        <v>46</v>
      </c>
      <c r="C56" s="16" t="inlineStr">
        <is>
          <t>"T-55"</t>
        </is>
      </c>
      <c r="D56" s="17" t="n">
        <v>-0.014144</v>
      </c>
    </row>
    <row r="57">
      <c r="B57" s="13" t="n">
        <v>47</v>
      </c>
      <c r="C57" s="16" t="inlineStr">
        <is>
          <t>"T-54"</t>
        </is>
      </c>
      <c r="D57" s="17" t="n">
        <v>-0.015275</v>
      </c>
    </row>
    <row r="58">
      <c r="B58" s="13" t="n">
        <v>48</v>
      </c>
      <c r="C58" s="16" t="inlineStr">
        <is>
          <t>"T-53"</t>
        </is>
      </c>
      <c r="D58" s="17" t="n">
        <v>0.017201</v>
      </c>
    </row>
    <row r="59">
      <c r="B59" s="13" t="n">
        <v>49</v>
      </c>
      <c r="C59" s="16" t="inlineStr">
        <is>
          <t>"T-52"</t>
        </is>
      </c>
      <c r="D59" s="17" t="n">
        <v>-0.007544</v>
      </c>
    </row>
    <row r="60">
      <c r="B60" s="13" t="n">
        <v>50</v>
      </c>
      <c r="C60" s="16" t="inlineStr">
        <is>
          <t>"T-51"</t>
        </is>
      </c>
      <c r="D60" s="17" t="n">
        <v>0.004077</v>
      </c>
    </row>
    <row r="61">
      <c r="B61" s="13" t="n">
        <v>51</v>
      </c>
      <c r="C61" s="16" t="inlineStr">
        <is>
          <t>"T-50"</t>
        </is>
      </c>
      <c r="D61" s="17" t="n">
        <v>-0.002816</v>
      </c>
    </row>
    <row r="62">
      <c r="B62" s="13" t="n">
        <v>52</v>
      </c>
      <c r="C62" s="16" t="inlineStr">
        <is>
          <t>"T-49"</t>
        </is>
      </c>
      <c r="D62" s="17" t="n">
        <v>-0.014019</v>
      </c>
    </row>
    <row r="63">
      <c r="B63" s="13" t="n">
        <v>53</v>
      </c>
      <c r="C63" s="16" t="inlineStr">
        <is>
          <t>"T-48"</t>
        </is>
      </c>
      <c r="D63" s="17" t="n">
        <v>0.005924</v>
      </c>
    </row>
    <row r="64">
      <c r="B64" s="13" t="n">
        <v>54</v>
      </c>
      <c r="C64" s="16" t="inlineStr">
        <is>
          <t>"T-47"</t>
        </is>
      </c>
      <c r="D64" s="17" t="n">
        <v>-0.003691</v>
      </c>
    </row>
    <row r="65">
      <c r="B65" s="13" t="n">
        <v>55</v>
      </c>
      <c r="C65" s="16" t="inlineStr">
        <is>
          <t>"T-46"</t>
        </is>
      </c>
      <c r="D65" s="17" t="n">
        <v>-0.00927</v>
      </c>
    </row>
    <row r="66">
      <c r="B66" s="13" t="n">
        <v>56</v>
      </c>
      <c r="C66" s="16" t="inlineStr">
        <is>
          <t>"T-45"</t>
        </is>
      </c>
      <c r="D66" s="17" t="n">
        <v>-0.01564</v>
      </c>
    </row>
    <row r="67">
      <c r="B67" s="13" t="n">
        <v>57</v>
      </c>
      <c r="C67" s="16" t="inlineStr">
        <is>
          <t>"T-44"</t>
        </is>
      </c>
      <c r="D67" s="17" t="n">
        <v>-0.001789</v>
      </c>
    </row>
    <row r="68">
      <c r="B68" s="13" t="n">
        <v>58</v>
      </c>
      <c r="C68" s="16" t="inlineStr">
        <is>
          <t>"T-43"</t>
        </is>
      </c>
      <c r="D68" s="17" t="n">
        <v>0.007697</v>
      </c>
    </row>
    <row r="69">
      <c r="B69" s="13" t="n">
        <v>59</v>
      </c>
      <c r="C69" s="16" t="inlineStr">
        <is>
          <t>"T-42"</t>
        </is>
      </c>
      <c r="D69" s="17" t="n">
        <v>0.014862</v>
      </c>
    </row>
    <row r="70">
      <c r="B70" s="13" t="n">
        <v>60</v>
      </c>
      <c r="C70" s="16" t="inlineStr">
        <is>
          <t>"T-41"</t>
        </is>
      </c>
      <c r="D70" s="17" t="n">
        <v>0.001195</v>
      </c>
    </row>
    <row r="71">
      <c r="B71" s="13" t="n">
        <v>61</v>
      </c>
      <c r="C71" s="16" t="inlineStr">
        <is>
          <t>"T-40"</t>
        </is>
      </c>
      <c r="D71" s="17" t="n">
        <v>-0.003324</v>
      </c>
    </row>
    <row r="72">
      <c r="B72" s="13" t="n">
        <v>62</v>
      </c>
      <c r="C72" s="16" t="inlineStr">
        <is>
          <t>"T-39"</t>
        </is>
      </c>
      <c r="D72" s="17" t="n">
        <v>-0.0228</v>
      </c>
    </row>
    <row r="73">
      <c r="B73" s="13" t="n">
        <v>63</v>
      </c>
      <c r="C73" s="16" t="inlineStr">
        <is>
          <t>"T-38"</t>
        </is>
      </c>
      <c r="D73" s="17" t="n">
        <v>0.010281</v>
      </c>
    </row>
    <row r="74">
      <c r="B74" s="13" t="n">
        <v>64</v>
      </c>
      <c r="C74" s="16" t="inlineStr">
        <is>
          <t>"T-37"</t>
        </is>
      </c>
      <c r="D74" s="17" t="n">
        <v>0.010572</v>
      </c>
    </row>
    <row r="75">
      <c r="B75" s="13" t="n">
        <v>65</v>
      </c>
      <c r="C75" s="16" t="inlineStr">
        <is>
          <t>"T-36"</t>
        </is>
      </c>
      <c r="D75" s="17" t="n">
        <v>-0.019793</v>
      </c>
    </row>
    <row r="76">
      <c r="B76" s="13" t="n">
        <v>66</v>
      </c>
      <c r="C76" s="16" t="inlineStr">
        <is>
          <t>"T-35"</t>
        </is>
      </c>
      <c r="D76" s="17" t="n">
        <v>-0.006571</v>
      </c>
    </row>
    <row r="77">
      <c r="B77" s="13" t="n">
        <v>67</v>
      </c>
      <c r="C77" s="16" t="inlineStr">
        <is>
          <t>"T-34"</t>
        </is>
      </c>
      <c r="D77" s="17" t="n">
        <v>-0.007204</v>
      </c>
    </row>
    <row r="78">
      <c r="B78" s="13" t="n">
        <v>68</v>
      </c>
      <c r="C78" s="16" t="inlineStr">
        <is>
          <t>"T-33"</t>
        </is>
      </c>
      <c r="D78" s="17" t="n">
        <v>-0.000781</v>
      </c>
    </row>
    <row r="79">
      <c r="B79" s="13" t="n">
        <v>69</v>
      </c>
      <c r="C79" s="16" t="inlineStr">
        <is>
          <t>"T-32"</t>
        </is>
      </c>
      <c r="D79" s="17" t="n">
        <v>0.017273</v>
      </c>
    </row>
    <row r="80">
      <c r="B80" s="13" t="n">
        <v>70</v>
      </c>
      <c r="C80" s="16" t="inlineStr">
        <is>
          <t>"T-31"</t>
        </is>
      </c>
      <c r="D80" s="17" t="n">
        <v>-0.001472</v>
      </c>
    </row>
    <row r="81">
      <c r="B81" s="13" t="n">
        <v>71</v>
      </c>
      <c r="C81" s="16" t="inlineStr">
        <is>
          <t>"T-30"</t>
        </is>
      </c>
      <c r="D81" s="17" t="n">
        <v>0.002124</v>
      </c>
    </row>
    <row r="82">
      <c r="B82" s="13" t="n">
        <v>72</v>
      </c>
      <c r="C82" s="16" t="inlineStr">
        <is>
          <t>"T-29"</t>
        </is>
      </c>
      <c r="D82" s="17" t="n">
        <v>-0.014354</v>
      </c>
    </row>
    <row r="83">
      <c r="B83" s="13" t="n">
        <v>73</v>
      </c>
      <c r="C83" s="16" t="inlineStr">
        <is>
          <t>"T-28"</t>
        </is>
      </c>
      <c r="D83" s="17" t="n">
        <v>-0.0041</v>
      </c>
    </row>
    <row r="84">
      <c r="B84" s="13" t="n">
        <v>74</v>
      </c>
      <c r="C84" s="16" t="inlineStr">
        <is>
          <t>"T-27"</t>
        </is>
      </c>
      <c r="D84" s="17" t="n">
        <v>0.007906</v>
      </c>
    </row>
    <row r="85">
      <c r="B85" s="13" t="n">
        <v>75</v>
      </c>
      <c r="C85" s="16" t="inlineStr">
        <is>
          <t>"T-26"</t>
        </is>
      </c>
      <c r="D85" s="17" t="n">
        <v>0.005607</v>
      </c>
    </row>
    <row r="86">
      <c r="B86" s="13" t="n">
        <v>76</v>
      </c>
      <c r="C86" s="16" t="inlineStr">
        <is>
          <t>"T-25"</t>
        </is>
      </c>
      <c r="D86" s="17" t="n">
        <v>-0.001816</v>
      </c>
    </row>
    <row r="87">
      <c r="B87" s="13" t="n">
        <v>77</v>
      </c>
      <c r="C87" s="16" t="inlineStr">
        <is>
          <t>"T-24"</t>
        </is>
      </c>
      <c r="D87" s="17" t="n">
        <v>-0.000429</v>
      </c>
    </row>
    <row r="88">
      <c r="B88" s="13" t="n">
        <v>78</v>
      </c>
      <c r="C88" s="16" t="inlineStr">
        <is>
          <t>"T-23"</t>
        </is>
      </c>
      <c r="D88" s="17" t="n">
        <v>-9.7e-05</v>
      </c>
    </row>
    <row r="89">
      <c r="B89" s="13" t="n">
        <v>79</v>
      </c>
      <c r="C89" s="16" t="inlineStr">
        <is>
          <t>"T-22"</t>
        </is>
      </c>
      <c r="D89" s="17" t="n">
        <v>-0.001943</v>
      </c>
    </row>
    <row r="90">
      <c r="B90" s="13" t="n">
        <v>80</v>
      </c>
      <c r="C90" s="16" t="inlineStr">
        <is>
          <t>"T-21"</t>
        </is>
      </c>
      <c r="D90" s="17" t="n">
        <v>-6.4e-05</v>
      </c>
    </row>
    <row r="91">
      <c r="B91" s="13" t="n">
        <v>81</v>
      </c>
      <c r="C91" s="16" t="inlineStr">
        <is>
          <t>"T-20"</t>
        </is>
      </c>
      <c r="D91" s="17" t="n">
        <v>-0.0009940000000000001</v>
      </c>
    </row>
    <row r="92">
      <c r="B92" s="13" t="n">
        <v>82</v>
      </c>
      <c r="C92" s="16" t="inlineStr">
        <is>
          <t>"T-19"</t>
        </is>
      </c>
      <c r="D92" s="17" t="n">
        <v>-0.017582</v>
      </c>
    </row>
    <row r="93">
      <c r="B93" s="13" t="n">
        <v>83</v>
      </c>
      <c r="C93" s="16" t="inlineStr">
        <is>
          <t>"T-18"</t>
        </is>
      </c>
      <c r="D93" s="17" t="n">
        <v>-0.014533</v>
      </c>
    </row>
    <row r="94">
      <c r="B94" s="13" t="n">
        <v>84</v>
      </c>
      <c r="C94" s="16" t="inlineStr">
        <is>
          <t>"T-17"</t>
        </is>
      </c>
      <c r="D94" s="17" t="n">
        <v>-0.010093</v>
      </c>
    </row>
    <row r="95">
      <c r="B95" s="13" t="n">
        <v>85</v>
      </c>
      <c r="C95" s="16" t="inlineStr">
        <is>
          <t>"T-16"</t>
        </is>
      </c>
      <c r="D95" s="17" t="n">
        <v>0.003674</v>
      </c>
    </row>
    <row r="96">
      <c r="B96" s="13" t="n">
        <v>86</v>
      </c>
      <c r="C96" s="16" t="inlineStr">
        <is>
          <t>"T-15"</t>
        </is>
      </c>
      <c r="D96" s="17" t="n">
        <v>-0.011074</v>
      </c>
    </row>
    <row r="97">
      <c r="B97" s="13" t="n">
        <v>87</v>
      </c>
      <c r="C97" s="16" t="inlineStr">
        <is>
          <t>"T-14"</t>
        </is>
      </c>
      <c r="D97" s="17" t="n">
        <v>0.010048</v>
      </c>
    </row>
    <row r="98">
      <c r="B98" s="13" t="n">
        <v>88</v>
      </c>
      <c r="C98" s="16" t="inlineStr">
        <is>
          <t>"T-13"</t>
        </is>
      </c>
      <c r="D98" s="17" t="n">
        <v>0.006002</v>
      </c>
    </row>
    <row r="99">
      <c r="B99" s="13" t="n">
        <v>89</v>
      </c>
      <c r="C99" s="16" t="inlineStr">
        <is>
          <t>"T-12"</t>
        </is>
      </c>
      <c r="D99" s="17" t="n">
        <v>-0.012208</v>
      </c>
    </row>
    <row r="100">
      <c r="B100" s="13" t="n">
        <v>90</v>
      </c>
      <c r="C100" s="16" t="inlineStr">
        <is>
          <t>"T-11"</t>
        </is>
      </c>
      <c r="D100" s="17" t="n">
        <v>-0.0487</v>
      </c>
    </row>
    <row r="101">
      <c r="B101" s="13" t="n">
        <v>91</v>
      </c>
      <c r="C101" s="16" t="inlineStr">
        <is>
          <t>"T-10"</t>
        </is>
      </c>
      <c r="D101" s="17" t="n">
        <v>-0.007868999999999999</v>
      </c>
    </row>
    <row r="102">
      <c r="B102" s="13" t="n">
        <v>92</v>
      </c>
      <c r="C102" s="16" t="inlineStr">
        <is>
          <t>"T-9"</t>
        </is>
      </c>
      <c r="D102" s="17" t="n">
        <v>0.007672</v>
      </c>
    </row>
    <row r="103">
      <c r="B103" s="13" t="n">
        <v>93</v>
      </c>
      <c r="C103" s="16" t="inlineStr">
        <is>
          <t>"T-8"</t>
        </is>
      </c>
      <c r="D103" s="17" t="n">
        <v>0.001464</v>
      </c>
    </row>
    <row r="104">
      <c r="B104" s="13" t="n">
        <v>94</v>
      </c>
      <c r="C104" s="16" t="inlineStr">
        <is>
          <t>"T-7"</t>
        </is>
      </c>
      <c r="D104" s="17" t="n">
        <v>0.008331</v>
      </c>
    </row>
    <row r="105">
      <c r="B105" s="13" t="n">
        <v>95</v>
      </c>
      <c r="C105" s="16" t="inlineStr">
        <is>
          <t>"T-6"</t>
        </is>
      </c>
      <c r="D105" s="17" t="n">
        <v>0.00213</v>
      </c>
    </row>
    <row r="106">
      <c r="B106" s="13" t="n">
        <v>96</v>
      </c>
      <c r="C106" s="16" t="inlineStr">
        <is>
          <t>"T-5"</t>
        </is>
      </c>
      <c r="D106" s="17" t="n">
        <v>-0.003995</v>
      </c>
    </row>
    <row r="107">
      <c r="B107" s="13" t="n">
        <v>97</v>
      </c>
      <c r="C107" s="16" t="inlineStr">
        <is>
          <t>"T-4"</t>
        </is>
      </c>
      <c r="D107" s="17" t="n">
        <v>0.012045</v>
      </c>
    </row>
    <row r="108">
      <c r="B108" s="13" t="n">
        <v>98</v>
      </c>
      <c r="C108" s="16" t="inlineStr">
        <is>
          <t>"T-3"</t>
        </is>
      </c>
      <c r="D108" s="17" t="n">
        <v>-0.01176</v>
      </c>
    </row>
    <row r="109">
      <c r="B109" s="13" t="n">
        <v>99</v>
      </c>
      <c r="C109" s="16" t="inlineStr">
        <is>
          <t>"T-2"</t>
        </is>
      </c>
      <c r="D109" s="17" t="n">
        <v>-0.004799</v>
      </c>
    </row>
    <row r="110">
      <c r="B110" s="13" t="n">
        <v>100</v>
      </c>
      <c r="C110" s="16" t="inlineStr">
        <is>
          <t>"T-1"</t>
        </is>
      </c>
      <c r="D110" s="17" t="n">
        <v>0.000705</v>
      </c>
    </row>
    <row r="112" ht="42" customHeight="1">
      <c r="B112" s="18" t="inlineStr">
        <is>
          <t>Data 100 obs di-generate deterministik (seed 20260717) dengan karakteristik BEI: μ ≈ 0,04%/hari, σ ≈ 1,2%/hari, disisipi beberapa shock merah besar. Ganti angka kolom biru dengan data Anda sendiri — semua metode di sheet lain menghitung ulang otomatis. Statistik μ &amp; σ (E6, E7) adalah input PARAMETRIK &amp; MONTE_CARLO.</t>
        </is>
      </c>
    </row>
  </sheetData>
  <mergeCells count="3">
    <mergeCell ref="B2:F2"/>
    <mergeCell ref="B112:F112"/>
    <mergeCell ref="B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60" customWidth="1" min="4" max="4"/>
  </cols>
  <sheetData>
    <row r="2" ht="24" customHeight="1">
      <c r="B2" s="1" t="inlineStr">
        <is>
          <t>METODE 1 — VaR PARAMETRIK (Variance-Covariance)</t>
        </is>
      </c>
    </row>
    <row r="3" ht="30" customHeight="1">
      <c r="B3" s="2" t="inlineStr">
        <is>
          <t>Asumsi: return berdistribusi normal. VaR% = -(μ + z · σ), z = NORM.S.INV(1-α) (kuantil kiri). Cepat &amp; elegan, tapi meremehkan kerugian ekor gemuk (fat tail).</t>
        </is>
      </c>
    </row>
    <row r="5">
      <c r="B5" s="5" t="inlineStr">
        <is>
          <t>α (confidence level)</t>
        </is>
      </c>
      <c r="C5" s="10">
        <f>DATA_HISTORIS!$C$6</f>
        <v/>
      </c>
      <c r="D5" s="9" t="inlineStr">
        <is>
          <t>Tarik dari DATA_HISTORIS. Bisa diganti angka manual (mis. 0,99).</t>
        </is>
      </c>
    </row>
    <row r="6">
      <c r="B6" s="5" t="inlineStr">
        <is>
          <t>μ (mean harian)</t>
        </is>
      </c>
      <c r="C6" s="14">
        <f>DATA_HISTORIS!$E$6</f>
        <v/>
      </c>
      <c r="D6" s="9">
        <f> AVERAGE(return historis). Drift.</f>
        <v/>
      </c>
    </row>
    <row r="7">
      <c r="B7" s="5" t="inlineStr">
        <is>
          <t>σ (std harian)</t>
        </is>
      </c>
      <c r="C7" s="14">
        <f>DATA_HISTORIS!$E$7</f>
        <v/>
      </c>
      <c r="D7" s="9">
        <f> STDEV.S(return historis). Volatilitas.</f>
        <v/>
      </c>
    </row>
    <row r="8">
      <c r="B8" s="5" t="inlineStr">
        <is>
          <t>Holding period H</t>
        </is>
      </c>
      <c r="C8" s="13">
        <f>DATA_HISTORIS!$C$7</f>
        <v/>
      </c>
      <c r="D8" s="9" t="inlineStr">
        <is>
          <t>Skala waktu; VaR_H = VaR_1 × √H.</t>
        </is>
      </c>
    </row>
    <row r="10">
      <c r="B10" s="3" t="inlineStr">
        <is>
          <t>PERHITUNGAN</t>
        </is>
      </c>
      <c r="C10" s="19" t="n"/>
      <c r="D10" s="20" t="n"/>
    </row>
    <row r="11">
      <c r="B11" s="5" t="inlineStr">
        <is>
          <t>z-score kuantil kiri (1-α)</t>
        </is>
      </c>
      <c r="C11" s="21">
        <f>NORM.S.INV(1-$C$5)</f>
        <v/>
      </c>
      <c r="D11" s="9">
        <f> NORM.S.INV(1-α). Kuantil KIRI (ekor rugi). Negatif. Mis. α=95% → z = -1,645.</f>
        <v/>
      </c>
    </row>
    <row r="12">
      <c r="B12" s="5" t="inlineStr">
        <is>
          <t>Return kuantil (1-α)</t>
        </is>
      </c>
      <c r="C12" s="14">
        <f>$C$6+$C$11*$C$7</f>
        <v/>
      </c>
      <c r="D12" s="9">
        <f> μ + z·σ. Return pada persentil kiri (negatif = kerugian).</f>
        <v/>
      </c>
    </row>
    <row r="13">
      <c r="B13" s="5" t="inlineStr">
        <is>
          <t>VaR% (1 hari)</t>
        </is>
      </c>
      <c r="C13" s="22">
        <f>-$C$12</f>
        <v/>
      </c>
      <c r="D13" s="9">
        <f> -(μ + z·σ). Dikonversi positif = besarnya kerugian (konvensi pelaporan).</f>
        <v/>
      </c>
    </row>
    <row r="14">
      <c r="B14" s="5" t="inlineStr">
        <is>
          <t>VaR% (H hari)</t>
        </is>
      </c>
      <c r="C14" s="23">
        <f>$C$13*SQRT($C$8)</f>
        <v/>
      </c>
      <c r="D14" s="9">
        <f> VaR_1% × √H. Aturan akar waktu (asumsi return iid).</f>
        <v/>
      </c>
    </row>
    <row r="15">
      <c r="B15" s="5" t="inlineStr">
        <is>
          <t>VaR Rp (1 hari)</t>
        </is>
      </c>
      <c r="C15" s="24">
        <f>$C$13*DATA_HISTORIS!$C$5</f>
        <v/>
      </c>
      <c r="D15" s="9">
        <f> VaR% × nilai portofolio. Kerugian rupiah pada persentil α.</f>
        <v/>
      </c>
    </row>
    <row r="16">
      <c r="B16" s="5" t="inlineStr">
        <is>
          <t>VaR Rp (H hari)</t>
        </is>
      </c>
      <c r="C16" s="25">
        <f>$C$15*SQRT($C$8)</f>
        <v/>
      </c>
      <c r="D16" s="9">
        <f> VaR_1Rp × √H. Skala rupiah multi-hari.</f>
        <v/>
      </c>
    </row>
    <row r="18">
      <c r="B18" s="3" t="inlineStr">
        <is>
          <t>EXPECTED SHORTFALL (CVaR) — rata-rata kerugian di ekor</t>
        </is>
      </c>
      <c r="C18" s="19" t="n"/>
      <c r="D18" s="20" t="n"/>
    </row>
    <row r="19">
      <c r="B19" s="5" t="inlineStr">
        <is>
          <t>ES% (1 hari, normal)</t>
        </is>
      </c>
      <c r="C19" s="23">
        <f>(-$C$6 + $C$7*NORM.S.DIST($C$11,FALSE)/(1-$C$5))</f>
        <v/>
      </c>
      <c r="D19" s="9">
        <f> -(μ) + σ·φ(z)/(1-α). φ(z)=PDF normal di z (z=kuantil kiri). Rata-rata kerugian di (1-α) ekor kiri. ES ≥ VaR selalu.</f>
        <v/>
      </c>
    </row>
    <row r="20">
      <c r="B20" s="5" t="inlineStr">
        <is>
          <t>ES Rp (1 hari)</t>
        </is>
      </c>
      <c r="C20" s="25">
        <f>C19*DATA_HISTORIS!$C$5</f>
        <v/>
      </c>
    </row>
    <row r="22" ht="42" customHeight="1">
      <c r="B22" s="18" t="inlineStr">
        <is>
          <t>Kapan dipakai: portofolio besar, likuid, return mendekati normal (mis. indeks). LEMAH: meremehkan kerugian ekor gemuk (fat tail) khas pasar emerging seperti BEI — di Maret 2020 return harian BEI menyentuh -8% hingga -10%, jauh di luar prediksi normal σ·3.</t>
        </is>
      </c>
    </row>
  </sheetData>
  <mergeCells count="5">
    <mergeCell ref="B10:D10"/>
    <mergeCell ref="B3:D3"/>
    <mergeCell ref="B22:D22"/>
    <mergeCell ref="B18:D18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60" customWidth="1" min="4" max="4"/>
  </cols>
  <sheetData>
    <row r="2" ht="24" customHeight="1">
      <c r="B2" s="1" t="inlineStr">
        <is>
          <t>METODE 2 — VaR HISTORICAL SIMULATION</t>
        </is>
      </c>
    </row>
    <row r="3" ht="30" customHeight="1">
      <c r="B3" s="2" t="inlineStr">
        <is>
          <t>Bebas asumsi distribusi: ambil kuantil empiris langsung dari data. VaR% = -PERCENTILE.INC(return; 1-α) (kuantil kiri). Menangkap fat tail bila ada di sampel.</t>
        </is>
      </c>
    </row>
    <row r="5">
      <c r="B5" s="5" t="inlineStr">
        <is>
          <t>α (confidence level)</t>
        </is>
      </c>
      <c r="C5" s="10">
        <f>DATA_HISTORIS!$C$6</f>
        <v/>
      </c>
      <c r="D5" s="9" t="inlineStr">
        <is>
          <t>Tarik dari DATA_HISTORIS.</t>
        </is>
      </c>
    </row>
    <row r="6">
      <c r="B6" s="5" t="inlineStr">
        <is>
          <t>Holding period H</t>
        </is>
      </c>
      <c r="C6" s="13">
        <f>DATA_HISTORIS!$C$7</f>
        <v/>
      </c>
      <c r="D6" s="9" t="inlineStr">
        <is>
          <t>Skala waktu; VaR_H = VaR_1 × √H.</t>
        </is>
      </c>
    </row>
    <row r="8">
      <c r="B8" s="3" t="inlineStr">
        <is>
          <t>PERHITUNGAN</t>
        </is>
      </c>
      <c r="C8" s="19" t="n"/>
      <c r="D8" s="20" t="n"/>
    </row>
    <row r="9">
      <c r="B9" s="5" t="inlineStr">
        <is>
          <t>Return kuantil (1-α, empiris)</t>
        </is>
      </c>
      <c r="C9" s="14">
        <f>PERCENTILE.INC(DATA_HISTORIS!$D$11:$D$110,1-$C$5)</f>
        <v/>
      </c>
      <c r="D9" s="9">
        <f> PERCENTILE.INC(range; 1-α). Kuantil KIRI (ekor rugi) dari data historis. Tidak ada asumsi distribusi — apa adanya.</f>
        <v/>
      </c>
    </row>
    <row r="10">
      <c r="B10" s="5" t="inlineStr">
        <is>
          <t>VaR% (1 hari)</t>
        </is>
      </c>
      <c r="C10" s="22">
        <f>-$C$9</f>
        <v/>
      </c>
      <c r="D10" s="9">
        <f> -kuantil empiris. Positif = besarnya kerugian.</f>
        <v/>
      </c>
    </row>
    <row r="11">
      <c r="B11" s="5" t="inlineStr">
        <is>
          <t>VaR% (H hari)</t>
        </is>
      </c>
      <c r="C11" s="23">
        <f>$C$10*SQRT($C$6)</f>
        <v/>
      </c>
      <c r="D11" s="9">
        <f> VaR_1% × √H.</f>
        <v/>
      </c>
    </row>
    <row r="12">
      <c r="B12" s="5" t="inlineStr">
        <is>
          <t>VaR Rp (1 hari)</t>
        </is>
      </c>
      <c r="C12" s="24">
        <f>$C$10*DATA_HISTORIS!$C$5</f>
        <v/>
      </c>
      <c r="D12" s="9">
        <f> VaR% × nilai portofolio.</f>
        <v/>
      </c>
    </row>
    <row r="13">
      <c r="B13" s="5" t="inlineStr">
        <is>
          <t>VaR Rp (H hari)</t>
        </is>
      </c>
      <c r="C13" s="25">
        <f>$C$12*SQRT($C$6)</f>
        <v/>
      </c>
    </row>
    <row r="15">
      <c r="B15" s="3" t="inlineStr">
        <is>
          <t>EXPECTED SHORTFALL (CVaR) — rata-rata return &lt; kuantil α</t>
        </is>
      </c>
      <c r="C15" s="19" t="n"/>
      <c r="D15" s="20" t="n"/>
    </row>
    <row r="16">
      <c r="B16" s="5" t="inlineStr">
        <is>
          <t>ES% (1 hari, empiris)</t>
        </is>
      </c>
      <c r="C16" s="23">
        <f>-AVERAGEIF(DATA_HISTORIS!$D$11:$D$110,"&lt;="&amp;$C$9)</f>
        <v/>
      </c>
      <c r="D16" s="9">
        <f> -AVERAGEIF(return; &lt;=kuantil). Rata-rata semua return ≤ kuantil α.</f>
        <v/>
      </c>
    </row>
    <row r="17">
      <c r="B17" s="5" t="inlineStr">
        <is>
          <t>ES Rp (1 hari)</t>
        </is>
      </c>
      <c r="C17" s="25">
        <f>C16*DATA_HISTORIS!$C$5</f>
        <v/>
      </c>
    </row>
    <row r="19" ht="42" customHeight="1">
      <c r="B19" s="18" t="inlineStr">
        <is>
          <t>Kapan dipakai: bila return Non-normal / ada fat tail / asimetri. KUAT di emerging market. LEMAH: sangat tergantung kualitas &amp; jumlah data historis. Bila sampel tidak berisi krisis, VaR historis bisa terlalu rendah. Perlu ≥ 250 obs (1 tahun) untuk α=99% yang stabil.</t>
        </is>
      </c>
    </row>
  </sheetData>
  <mergeCells count="5">
    <mergeCell ref="B3:D3"/>
    <mergeCell ref="B19:D19"/>
    <mergeCell ref="B8:D8"/>
    <mergeCell ref="B15:D15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10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60" customWidth="1" min="4" max="4"/>
    <col width="14" customWidth="1" min="5" max="5"/>
  </cols>
  <sheetData>
    <row r="2" ht="24" customHeight="1">
      <c r="B2" s="1" t="inlineStr">
        <is>
          <t>METODE 3 — VaR MONTE CARLO (1000 SIMULASI)</t>
        </is>
      </c>
    </row>
    <row r="3" ht="30" customHeight="1">
      <c r="B3" s="2" t="inlineStr">
        <is>
          <t>Generate 1000 skenario return dari Normal(μ;σ), ambil kuantil α. Fleksibel — bisa diganti distribusi t / model lain. Tekan F9 untuk re-sample (RAND volatile).</t>
        </is>
      </c>
    </row>
    <row r="5">
      <c r="B5" s="5" t="inlineStr">
        <is>
          <t>α (confidence level)</t>
        </is>
      </c>
      <c r="C5" s="10">
        <f>DATA_HISTORIS!$C$6</f>
        <v/>
      </c>
      <c r="D5" s="9" t="inlineStr">
        <is>
          <t>Tarik dari DATA_HISTORIS.</t>
        </is>
      </c>
    </row>
    <row r="6">
      <c r="B6" s="5" t="inlineStr">
        <is>
          <t>μ (mean harian)</t>
        </is>
      </c>
      <c r="C6" s="14">
        <f>DATA_HISTORIS!$E$6</f>
        <v/>
      </c>
      <c r="D6" s="9" t="inlineStr">
        <is>
          <t>Dari DATA_HISTORIS.</t>
        </is>
      </c>
    </row>
    <row r="7">
      <c r="B7" s="5" t="inlineStr">
        <is>
          <t>σ (std harian)</t>
        </is>
      </c>
      <c r="C7" s="14">
        <f>DATA_HISTORIS!$E$7</f>
        <v/>
      </c>
      <c r="D7" s="9" t="inlineStr">
        <is>
          <t>Dari DATA_HISTORIS.</t>
        </is>
      </c>
    </row>
    <row r="8">
      <c r="B8" s="5" t="inlineStr">
        <is>
          <t>Jumlah simulasi (N)</t>
        </is>
      </c>
      <c r="C8" s="26" t="n">
        <v>1000</v>
      </c>
      <c r="D8" s="9" t="inlineStr">
        <is>
          <t>Banyak skenario. Makin besar makin stabil VaR, tapi makin berat.</t>
        </is>
      </c>
    </row>
    <row r="9">
      <c r="B9" s="5" t="inlineStr">
        <is>
          <t>Holding period H</t>
        </is>
      </c>
      <c r="C9" s="13">
        <f>DATA_HISTORIS!$C$7</f>
        <v/>
      </c>
      <c r="D9" s="9" t="inlineStr">
        <is>
          <t>Skala waktu.</t>
        </is>
      </c>
    </row>
    <row r="11">
      <c r="B11" s="3" t="inlineStr">
        <is>
          <t>PERHITUNGAN (kolom simulasi di kanan)</t>
        </is>
      </c>
      <c r="C11" s="19" t="n"/>
      <c r="D11" s="19" t="n"/>
      <c r="E11" s="20" t="n"/>
    </row>
    <row r="12">
      <c r="B12" s="5" t="inlineStr">
        <is>
          <t>Return kuantil (1-α, simulasi)</t>
        </is>
      </c>
      <c r="C12" s="14">
        <f>PERCENTILE.INC(E13:E1012,1-$C$5)</f>
        <v/>
      </c>
      <c r="D12" s="9">
        <f> PERCENTILE.INC(kolom simulasi; 1-α). Kuantil KIRI dari 1000 skenario.</f>
        <v/>
      </c>
      <c r="E12" s="15" t="inlineStr">
        <is>
          <t>Skenario return</t>
        </is>
      </c>
    </row>
    <row r="13">
      <c r="B13" s="5" t="inlineStr">
        <is>
          <t>VaR% (1 hari)</t>
        </is>
      </c>
      <c r="C13" s="22">
        <f>-$C$12</f>
        <v/>
      </c>
      <c r="D13" s="9">
        <f> -kuantil simulasi.</f>
        <v/>
      </c>
      <c r="E13" s="14">
        <f>NORM.INV(RAND(),$C$6,$C$7)</f>
        <v/>
      </c>
    </row>
    <row r="14">
      <c r="B14" s="5" t="inlineStr">
        <is>
          <t>VaR% (H hari)</t>
        </is>
      </c>
      <c r="C14" s="23">
        <f>$C$13*SQRT($C$9)</f>
        <v/>
      </c>
      <c r="E14" s="14">
        <f>NORM.INV(RAND(),$C$6,$C$7)</f>
        <v/>
      </c>
    </row>
    <row r="15">
      <c r="B15" s="5" t="inlineStr">
        <is>
          <t>VaR Rp (1 hari)</t>
        </is>
      </c>
      <c r="C15" s="24">
        <f>$C$13*DATA_HISTORIS!$C$5</f>
        <v/>
      </c>
      <c r="D15" s="9" t="inlineStr">
        <is>
          <t>Bandingkan dengan PARAMETRIK &amp; HISTORICAL.</t>
        </is>
      </c>
      <c r="E15" s="14">
        <f>NORM.INV(RAND(),$C$6,$C$7)</f>
        <v/>
      </c>
    </row>
    <row r="16">
      <c r="B16" s="5" t="inlineStr">
        <is>
          <t>VaR Rp (H hari)</t>
        </is>
      </c>
      <c r="C16" s="25">
        <f>$C$15*SQRT($C$9)</f>
        <v/>
      </c>
      <c r="E16" s="14">
        <f>NORM.INV(RAND(),$C$6,$C$7)</f>
        <v/>
      </c>
    </row>
    <row r="17">
      <c r="E17" s="14">
        <f>NORM.INV(RAND(),$C$6,$C$7)</f>
        <v/>
      </c>
    </row>
    <row r="18">
      <c r="E18" s="14">
        <f>NORM.INV(RAND(),$C$6,$C$7)</f>
        <v/>
      </c>
    </row>
    <row r="19">
      <c r="E19" s="14">
        <f>NORM.INV(RAND(),$C$6,$C$7)</f>
        <v/>
      </c>
    </row>
    <row r="20">
      <c r="E20" s="14">
        <f>NORM.INV(RAND(),$C$6,$C$7)</f>
        <v/>
      </c>
    </row>
    <row r="21">
      <c r="E21" s="14">
        <f>NORM.INV(RAND(),$C$6,$C$7)</f>
        <v/>
      </c>
    </row>
    <row r="22">
      <c r="E22" s="14">
        <f>NORM.INV(RAND(),$C$6,$C$7)</f>
        <v/>
      </c>
    </row>
    <row r="23">
      <c r="E23" s="14">
        <f>NORM.INV(RAND(),$C$6,$C$7)</f>
        <v/>
      </c>
    </row>
    <row r="24">
      <c r="E24" s="14">
        <f>NORM.INV(RAND(),$C$6,$C$7)</f>
        <v/>
      </c>
    </row>
    <row r="25">
      <c r="E25" s="14">
        <f>NORM.INV(RAND(),$C$6,$C$7)</f>
        <v/>
      </c>
    </row>
    <row r="26">
      <c r="E26" s="14">
        <f>NORM.INV(RAND(),$C$6,$C$7)</f>
        <v/>
      </c>
    </row>
    <row r="27">
      <c r="E27" s="14">
        <f>NORM.INV(RAND(),$C$6,$C$7)</f>
        <v/>
      </c>
    </row>
    <row r="28">
      <c r="E28" s="14">
        <f>NORM.INV(RAND(),$C$6,$C$7)</f>
        <v/>
      </c>
    </row>
    <row r="29">
      <c r="E29" s="14">
        <f>NORM.INV(RAND(),$C$6,$C$7)</f>
        <v/>
      </c>
    </row>
    <row r="30">
      <c r="E30" s="14">
        <f>NORM.INV(RAND(),$C$6,$C$7)</f>
        <v/>
      </c>
    </row>
    <row r="31">
      <c r="E31" s="14">
        <f>NORM.INV(RAND(),$C$6,$C$7)</f>
        <v/>
      </c>
    </row>
    <row r="32">
      <c r="E32" s="14">
        <f>NORM.INV(RAND(),$C$6,$C$7)</f>
        <v/>
      </c>
    </row>
    <row r="33">
      <c r="E33" s="14">
        <f>NORM.INV(RAND(),$C$6,$C$7)</f>
        <v/>
      </c>
    </row>
    <row r="34">
      <c r="E34" s="14">
        <f>NORM.INV(RAND(),$C$6,$C$7)</f>
        <v/>
      </c>
    </row>
    <row r="35">
      <c r="E35" s="14">
        <f>NORM.INV(RAND(),$C$6,$C$7)</f>
        <v/>
      </c>
    </row>
    <row r="36">
      <c r="E36" s="14">
        <f>NORM.INV(RAND(),$C$6,$C$7)</f>
        <v/>
      </c>
    </row>
    <row r="37">
      <c r="E37" s="14">
        <f>NORM.INV(RAND(),$C$6,$C$7)</f>
        <v/>
      </c>
    </row>
    <row r="38">
      <c r="E38" s="14">
        <f>NORM.INV(RAND(),$C$6,$C$7)</f>
        <v/>
      </c>
    </row>
    <row r="39">
      <c r="E39" s="14">
        <f>NORM.INV(RAND(),$C$6,$C$7)</f>
        <v/>
      </c>
    </row>
    <row r="40">
      <c r="E40" s="14">
        <f>NORM.INV(RAND(),$C$6,$C$7)</f>
        <v/>
      </c>
    </row>
    <row r="41">
      <c r="E41" s="14">
        <f>NORM.INV(RAND(),$C$6,$C$7)</f>
        <v/>
      </c>
    </row>
    <row r="42">
      <c r="E42" s="14">
        <f>NORM.INV(RAND(),$C$6,$C$7)</f>
        <v/>
      </c>
    </row>
    <row r="43">
      <c r="E43" s="14">
        <f>NORM.INV(RAND(),$C$6,$C$7)</f>
        <v/>
      </c>
    </row>
    <row r="44">
      <c r="E44" s="14">
        <f>NORM.INV(RAND(),$C$6,$C$7)</f>
        <v/>
      </c>
    </row>
    <row r="45">
      <c r="E45" s="14">
        <f>NORM.INV(RAND(),$C$6,$C$7)</f>
        <v/>
      </c>
    </row>
    <row r="46">
      <c r="E46" s="14">
        <f>NORM.INV(RAND(),$C$6,$C$7)</f>
        <v/>
      </c>
    </row>
    <row r="47">
      <c r="E47" s="14">
        <f>NORM.INV(RAND(),$C$6,$C$7)</f>
        <v/>
      </c>
    </row>
    <row r="48">
      <c r="E48" s="14">
        <f>NORM.INV(RAND(),$C$6,$C$7)</f>
        <v/>
      </c>
    </row>
    <row r="49">
      <c r="E49" s="14">
        <f>NORM.INV(RAND(),$C$6,$C$7)</f>
        <v/>
      </c>
    </row>
    <row r="50">
      <c r="E50" s="14">
        <f>NORM.INV(RAND(),$C$6,$C$7)</f>
        <v/>
      </c>
    </row>
    <row r="51">
      <c r="E51" s="14">
        <f>NORM.INV(RAND(),$C$6,$C$7)</f>
        <v/>
      </c>
    </row>
    <row r="52">
      <c r="E52" s="14">
        <f>NORM.INV(RAND(),$C$6,$C$7)</f>
        <v/>
      </c>
    </row>
    <row r="53">
      <c r="E53" s="14">
        <f>NORM.INV(RAND(),$C$6,$C$7)</f>
        <v/>
      </c>
    </row>
    <row r="54">
      <c r="E54" s="14">
        <f>NORM.INV(RAND(),$C$6,$C$7)</f>
        <v/>
      </c>
    </row>
    <row r="55">
      <c r="E55" s="14">
        <f>NORM.INV(RAND(),$C$6,$C$7)</f>
        <v/>
      </c>
    </row>
    <row r="56">
      <c r="E56" s="14">
        <f>NORM.INV(RAND(),$C$6,$C$7)</f>
        <v/>
      </c>
    </row>
    <row r="57">
      <c r="E57" s="14">
        <f>NORM.INV(RAND(),$C$6,$C$7)</f>
        <v/>
      </c>
    </row>
    <row r="58">
      <c r="E58" s="14">
        <f>NORM.INV(RAND(),$C$6,$C$7)</f>
        <v/>
      </c>
    </row>
    <row r="59">
      <c r="E59" s="14">
        <f>NORM.INV(RAND(),$C$6,$C$7)</f>
        <v/>
      </c>
    </row>
    <row r="60">
      <c r="E60" s="14">
        <f>NORM.INV(RAND(),$C$6,$C$7)</f>
        <v/>
      </c>
    </row>
    <row r="61">
      <c r="E61" s="14">
        <f>NORM.INV(RAND(),$C$6,$C$7)</f>
        <v/>
      </c>
    </row>
    <row r="62">
      <c r="E62" s="14">
        <f>NORM.INV(RAND(),$C$6,$C$7)</f>
        <v/>
      </c>
    </row>
    <row r="63">
      <c r="E63" s="14">
        <f>NORM.INV(RAND(),$C$6,$C$7)</f>
        <v/>
      </c>
    </row>
    <row r="64">
      <c r="E64" s="14">
        <f>NORM.INV(RAND(),$C$6,$C$7)</f>
        <v/>
      </c>
    </row>
    <row r="65">
      <c r="E65" s="14">
        <f>NORM.INV(RAND(),$C$6,$C$7)</f>
        <v/>
      </c>
    </row>
    <row r="66">
      <c r="E66" s="14">
        <f>NORM.INV(RAND(),$C$6,$C$7)</f>
        <v/>
      </c>
    </row>
    <row r="67">
      <c r="E67" s="14">
        <f>NORM.INV(RAND(),$C$6,$C$7)</f>
        <v/>
      </c>
    </row>
    <row r="68">
      <c r="E68" s="14">
        <f>NORM.INV(RAND(),$C$6,$C$7)</f>
        <v/>
      </c>
    </row>
    <row r="69">
      <c r="E69" s="14">
        <f>NORM.INV(RAND(),$C$6,$C$7)</f>
        <v/>
      </c>
    </row>
    <row r="70">
      <c r="E70" s="14">
        <f>NORM.INV(RAND(),$C$6,$C$7)</f>
        <v/>
      </c>
    </row>
    <row r="71">
      <c r="E71" s="14">
        <f>NORM.INV(RAND(),$C$6,$C$7)</f>
        <v/>
      </c>
    </row>
    <row r="72">
      <c r="E72" s="14">
        <f>NORM.INV(RAND(),$C$6,$C$7)</f>
        <v/>
      </c>
    </row>
    <row r="73">
      <c r="E73" s="14">
        <f>NORM.INV(RAND(),$C$6,$C$7)</f>
        <v/>
      </c>
    </row>
    <row r="74">
      <c r="E74" s="14">
        <f>NORM.INV(RAND(),$C$6,$C$7)</f>
        <v/>
      </c>
    </row>
    <row r="75">
      <c r="E75" s="14">
        <f>NORM.INV(RAND(),$C$6,$C$7)</f>
        <v/>
      </c>
    </row>
    <row r="76">
      <c r="E76" s="14">
        <f>NORM.INV(RAND(),$C$6,$C$7)</f>
        <v/>
      </c>
    </row>
    <row r="77">
      <c r="E77" s="14">
        <f>NORM.INV(RAND(),$C$6,$C$7)</f>
        <v/>
      </c>
    </row>
    <row r="78">
      <c r="E78" s="14">
        <f>NORM.INV(RAND(),$C$6,$C$7)</f>
        <v/>
      </c>
    </row>
    <row r="79">
      <c r="E79" s="14">
        <f>NORM.INV(RAND(),$C$6,$C$7)</f>
        <v/>
      </c>
    </row>
    <row r="80">
      <c r="E80" s="14">
        <f>NORM.INV(RAND(),$C$6,$C$7)</f>
        <v/>
      </c>
    </row>
    <row r="81">
      <c r="E81" s="14">
        <f>NORM.INV(RAND(),$C$6,$C$7)</f>
        <v/>
      </c>
    </row>
    <row r="82">
      <c r="E82" s="14">
        <f>NORM.INV(RAND(),$C$6,$C$7)</f>
        <v/>
      </c>
    </row>
    <row r="83">
      <c r="E83" s="14">
        <f>NORM.INV(RAND(),$C$6,$C$7)</f>
        <v/>
      </c>
    </row>
    <row r="84">
      <c r="E84" s="14">
        <f>NORM.INV(RAND(),$C$6,$C$7)</f>
        <v/>
      </c>
    </row>
    <row r="85">
      <c r="E85" s="14">
        <f>NORM.INV(RAND(),$C$6,$C$7)</f>
        <v/>
      </c>
    </row>
    <row r="86">
      <c r="E86" s="14">
        <f>NORM.INV(RAND(),$C$6,$C$7)</f>
        <v/>
      </c>
    </row>
    <row r="87">
      <c r="E87" s="14">
        <f>NORM.INV(RAND(),$C$6,$C$7)</f>
        <v/>
      </c>
    </row>
    <row r="88">
      <c r="E88" s="14">
        <f>NORM.INV(RAND(),$C$6,$C$7)</f>
        <v/>
      </c>
    </row>
    <row r="89">
      <c r="E89" s="14">
        <f>NORM.INV(RAND(),$C$6,$C$7)</f>
        <v/>
      </c>
    </row>
    <row r="90">
      <c r="E90" s="14">
        <f>NORM.INV(RAND(),$C$6,$C$7)</f>
        <v/>
      </c>
    </row>
    <row r="91">
      <c r="E91" s="14">
        <f>NORM.INV(RAND(),$C$6,$C$7)</f>
        <v/>
      </c>
    </row>
    <row r="92">
      <c r="E92" s="14">
        <f>NORM.INV(RAND(),$C$6,$C$7)</f>
        <v/>
      </c>
    </row>
    <row r="93">
      <c r="E93" s="14">
        <f>NORM.INV(RAND(),$C$6,$C$7)</f>
        <v/>
      </c>
    </row>
    <row r="94">
      <c r="E94" s="14">
        <f>NORM.INV(RAND(),$C$6,$C$7)</f>
        <v/>
      </c>
    </row>
    <row r="95">
      <c r="E95" s="14">
        <f>NORM.INV(RAND(),$C$6,$C$7)</f>
        <v/>
      </c>
    </row>
    <row r="96">
      <c r="E96" s="14">
        <f>NORM.INV(RAND(),$C$6,$C$7)</f>
        <v/>
      </c>
    </row>
    <row r="97">
      <c r="E97" s="14">
        <f>NORM.INV(RAND(),$C$6,$C$7)</f>
        <v/>
      </c>
    </row>
    <row r="98">
      <c r="E98" s="14">
        <f>NORM.INV(RAND(),$C$6,$C$7)</f>
        <v/>
      </c>
    </row>
    <row r="99">
      <c r="E99" s="14">
        <f>NORM.INV(RAND(),$C$6,$C$7)</f>
        <v/>
      </c>
    </row>
    <row r="100">
      <c r="E100" s="14">
        <f>NORM.INV(RAND(),$C$6,$C$7)</f>
        <v/>
      </c>
    </row>
    <row r="101">
      <c r="E101" s="14">
        <f>NORM.INV(RAND(),$C$6,$C$7)</f>
        <v/>
      </c>
    </row>
    <row r="102">
      <c r="E102" s="14">
        <f>NORM.INV(RAND(),$C$6,$C$7)</f>
        <v/>
      </c>
    </row>
    <row r="103">
      <c r="E103" s="14">
        <f>NORM.INV(RAND(),$C$6,$C$7)</f>
        <v/>
      </c>
    </row>
    <row r="104">
      <c r="E104" s="14">
        <f>NORM.INV(RAND(),$C$6,$C$7)</f>
        <v/>
      </c>
    </row>
    <row r="105">
      <c r="E105" s="14">
        <f>NORM.INV(RAND(),$C$6,$C$7)</f>
        <v/>
      </c>
    </row>
    <row r="106">
      <c r="E106" s="14">
        <f>NORM.INV(RAND(),$C$6,$C$7)</f>
        <v/>
      </c>
    </row>
    <row r="107">
      <c r="E107" s="14">
        <f>NORM.INV(RAND(),$C$6,$C$7)</f>
        <v/>
      </c>
    </row>
    <row r="108">
      <c r="E108" s="14">
        <f>NORM.INV(RAND(),$C$6,$C$7)</f>
        <v/>
      </c>
    </row>
    <row r="109">
      <c r="E109" s="14">
        <f>NORM.INV(RAND(),$C$6,$C$7)</f>
        <v/>
      </c>
    </row>
    <row r="110">
      <c r="E110" s="14">
        <f>NORM.INV(RAND(),$C$6,$C$7)</f>
        <v/>
      </c>
    </row>
    <row r="111">
      <c r="E111" s="14">
        <f>NORM.INV(RAND(),$C$6,$C$7)</f>
        <v/>
      </c>
    </row>
    <row r="112">
      <c r="E112" s="14">
        <f>NORM.INV(RAND(),$C$6,$C$7)</f>
        <v/>
      </c>
    </row>
    <row r="113">
      <c r="E113" s="14">
        <f>NORM.INV(RAND(),$C$6,$C$7)</f>
        <v/>
      </c>
    </row>
    <row r="114">
      <c r="E114" s="14">
        <f>NORM.INV(RAND(),$C$6,$C$7)</f>
        <v/>
      </c>
    </row>
    <row r="115">
      <c r="E115" s="14">
        <f>NORM.INV(RAND(),$C$6,$C$7)</f>
        <v/>
      </c>
    </row>
    <row r="116">
      <c r="E116" s="14">
        <f>NORM.INV(RAND(),$C$6,$C$7)</f>
        <v/>
      </c>
    </row>
    <row r="117">
      <c r="E117" s="14">
        <f>NORM.INV(RAND(),$C$6,$C$7)</f>
        <v/>
      </c>
    </row>
    <row r="118">
      <c r="E118" s="14">
        <f>NORM.INV(RAND(),$C$6,$C$7)</f>
        <v/>
      </c>
    </row>
    <row r="119">
      <c r="E119" s="14">
        <f>NORM.INV(RAND(),$C$6,$C$7)</f>
        <v/>
      </c>
    </row>
    <row r="120">
      <c r="E120" s="14">
        <f>NORM.INV(RAND(),$C$6,$C$7)</f>
        <v/>
      </c>
    </row>
    <row r="121">
      <c r="E121" s="14">
        <f>NORM.INV(RAND(),$C$6,$C$7)</f>
        <v/>
      </c>
    </row>
    <row r="122">
      <c r="E122" s="14">
        <f>NORM.INV(RAND(),$C$6,$C$7)</f>
        <v/>
      </c>
    </row>
    <row r="123">
      <c r="E123" s="14">
        <f>NORM.INV(RAND(),$C$6,$C$7)</f>
        <v/>
      </c>
    </row>
    <row r="124">
      <c r="E124" s="14">
        <f>NORM.INV(RAND(),$C$6,$C$7)</f>
        <v/>
      </c>
    </row>
    <row r="125">
      <c r="E125" s="14">
        <f>NORM.INV(RAND(),$C$6,$C$7)</f>
        <v/>
      </c>
    </row>
    <row r="126">
      <c r="E126" s="14">
        <f>NORM.INV(RAND(),$C$6,$C$7)</f>
        <v/>
      </c>
    </row>
    <row r="127">
      <c r="E127" s="14">
        <f>NORM.INV(RAND(),$C$6,$C$7)</f>
        <v/>
      </c>
    </row>
    <row r="128">
      <c r="E128" s="14">
        <f>NORM.INV(RAND(),$C$6,$C$7)</f>
        <v/>
      </c>
    </row>
    <row r="129">
      <c r="E129" s="14">
        <f>NORM.INV(RAND(),$C$6,$C$7)</f>
        <v/>
      </c>
    </row>
    <row r="130">
      <c r="E130" s="14">
        <f>NORM.INV(RAND(),$C$6,$C$7)</f>
        <v/>
      </c>
    </row>
    <row r="131">
      <c r="E131" s="14">
        <f>NORM.INV(RAND(),$C$6,$C$7)</f>
        <v/>
      </c>
    </row>
    <row r="132">
      <c r="E132" s="14">
        <f>NORM.INV(RAND(),$C$6,$C$7)</f>
        <v/>
      </c>
    </row>
    <row r="133">
      <c r="E133" s="14">
        <f>NORM.INV(RAND(),$C$6,$C$7)</f>
        <v/>
      </c>
    </row>
    <row r="134">
      <c r="E134" s="14">
        <f>NORM.INV(RAND(),$C$6,$C$7)</f>
        <v/>
      </c>
    </row>
    <row r="135">
      <c r="E135" s="14">
        <f>NORM.INV(RAND(),$C$6,$C$7)</f>
        <v/>
      </c>
    </row>
    <row r="136">
      <c r="E136" s="14">
        <f>NORM.INV(RAND(),$C$6,$C$7)</f>
        <v/>
      </c>
    </row>
    <row r="137">
      <c r="E137" s="14">
        <f>NORM.INV(RAND(),$C$6,$C$7)</f>
        <v/>
      </c>
    </row>
    <row r="138">
      <c r="E138" s="14">
        <f>NORM.INV(RAND(),$C$6,$C$7)</f>
        <v/>
      </c>
    </row>
    <row r="139">
      <c r="E139" s="14">
        <f>NORM.INV(RAND(),$C$6,$C$7)</f>
        <v/>
      </c>
    </row>
    <row r="140">
      <c r="E140" s="14">
        <f>NORM.INV(RAND(),$C$6,$C$7)</f>
        <v/>
      </c>
    </row>
    <row r="141">
      <c r="E141" s="14">
        <f>NORM.INV(RAND(),$C$6,$C$7)</f>
        <v/>
      </c>
    </row>
    <row r="142">
      <c r="E142" s="14">
        <f>NORM.INV(RAND(),$C$6,$C$7)</f>
        <v/>
      </c>
    </row>
    <row r="143">
      <c r="E143" s="14">
        <f>NORM.INV(RAND(),$C$6,$C$7)</f>
        <v/>
      </c>
    </row>
    <row r="144">
      <c r="E144" s="14">
        <f>NORM.INV(RAND(),$C$6,$C$7)</f>
        <v/>
      </c>
    </row>
    <row r="145">
      <c r="E145" s="14">
        <f>NORM.INV(RAND(),$C$6,$C$7)</f>
        <v/>
      </c>
    </row>
    <row r="146">
      <c r="E146" s="14">
        <f>NORM.INV(RAND(),$C$6,$C$7)</f>
        <v/>
      </c>
    </row>
    <row r="147">
      <c r="E147" s="14">
        <f>NORM.INV(RAND(),$C$6,$C$7)</f>
        <v/>
      </c>
    </row>
    <row r="148">
      <c r="E148" s="14">
        <f>NORM.INV(RAND(),$C$6,$C$7)</f>
        <v/>
      </c>
    </row>
    <row r="149">
      <c r="E149" s="14">
        <f>NORM.INV(RAND(),$C$6,$C$7)</f>
        <v/>
      </c>
    </row>
    <row r="150">
      <c r="E150" s="14">
        <f>NORM.INV(RAND(),$C$6,$C$7)</f>
        <v/>
      </c>
    </row>
    <row r="151">
      <c r="E151" s="14">
        <f>NORM.INV(RAND(),$C$6,$C$7)</f>
        <v/>
      </c>
    </row>
    <row r="152">
      <c r="E152" s="14">
        <f>NORM.INV(RAND(),$C$6,$C$7)</f>
        <v/>
      </c>
    </row>
    <row r="153">
      <c r="E153" s="14">
        <f>NORM.INV(RAND(),$C$6,$C$7)</f>
        <v/>
      </c>
    </row>
    <row r="154">
      <c r="E154" s="14">
        <f>NORM.INV(RAND(),$C$6,$C$7)</f>
        <v/>
      </c>
    </row>
    <row r="155">
      <c r="E155" s="14">
        <f>NORM.INV(RAND(),$C$6,$C$7)</f>
        <v/>
      </c>
    </row>
    <row r="156">
      <c r="E156" s="14">
        <f>NORM.INV(RAND(),$C$6,$C$7)</f>
        <v/>
      </c>
    </row>
    <row r="157">
      <c r="E157" s="14">
        <f>NORM.INV(RAND(),$C$6,$C$7)</f>
        <v/>
      </c>
    </row>
    <row r="158">
      <c r="E158" s="14">
        <f>NORM.INV(RAND(),$C$6,$C$7)</f>
        <v/>
      </c>
    </row>
    <row r="159">
      <c r="E159" s="14">
        <f>NORM.INV(RAND(),$C$6,$C$7)</f>
        <v/>
      </c>
    </row>
    <row r="160">
      <c r="E160" s="14">
        <f>NORM.INV(RAND(),$C$6,$C$7)</f>
        <v/>
      </c>
    </row>
    <row r="161">
      <c r="E161" s="14">
        <f>NORM.INV(RAND(),$C$6,$C$7)</f>
        <v/>
      </c>
    </row>
    <row r="162">
      <c r="E162" s="14">
        <f>NORM.INV(RAND(),$C$6,$C$7)</f>
        <v/>
      </c>
    </row>
    <row r="163">
      <c r="E163" s="14">
        <f>NORM.INV(RAND(),$C$6,$C$7)</f>
        <v/>
      </c>
    </row>
    <row r="164">
      <c r="E164" s="14">
        <f>NORM.INV(RAND(),$C$6,$C$7)</f>
        <v/>
      </c>
    </row>
    <row r="165">
      <c r="E165" s="14">
        <f>NORM.INV(RAND(),$C$6,$C$7)</f>
        <v/>
      </c>
    </row>
    <row r="166">
      <c r="E166" s="14">
        <f>NORM.INV(RAND(),$C$6,$C$7)</f>
        <v/>
      </c>
    </row>
    <row r="167">
      <c r="E167" s="14">
        <f>NORM.INV(RAND(),$C$6,$C$7)</f>
        <v/>
      </c>
    </row>
    <row r="168">
      <c r="E168" s="14">
        <f>NORM.INV(RAND(),$C$6,$C$7)</f>
        <v/>
      </c>
    </row>
    <row r="169">
      <c r="E169" s="14">
        <f>NORM.INV(RAND(),$C$6,$C$7)</f>
        <v/>
      </c>
    </row>
    <row r="170">
      <c r="E170" s="14">
        <f>NORM.INV(RAND(),$C$6,$C$7)</f>
        <v/>
      </c>
    </row>
    <row r="171">
      <c r="E171" s="14">
        <f>NORM.INV(RAND(),$C$6,$C$7)</f>
        <v/>
      </c>
    </row>
    <row r="172">
      <c r="E172" s="14">
        <f>NORM.INV(RAND(),$C$6,$C$7)</f>
        <v/>
      </c>
    </row>
    <row r="173">
      <c r="E173" s="14">
        <f>NORM.INV(RAND(),$C$6,$C$7)</f>
        <v/>
      </c>
    </row>
    <row r="174">
      <c r="E174" s="14">
        <f>NORM.INV(RAND(),$C$6,$C$7)</f>
        <v/>
      </c>
    </row>
    <row r="175">
      <c r="E175" s="14">
        <f>NORM.INV(RAND(),$C$6,$C$7)</f>
        <v/>
      </c>
    </row>
    <row r="176">
      <c r="E176" s="14">
        <f>NORM.INV(RAND(),$C$6,$C$7)</f>
        <v/>
      </c>
    </row>
    <row r="177">
      <c r="E177" s="14">
        <f>NORM.INV(RAND(),$C$6,$C$7)</f>
        <v/>
      </c>
    </row>
    <row r="178">
      <c r="E178" s="14">
        <f>NORM.INV(RAND(),$C$6,$C$7)</f>
        <v/>
      </c>
    </row>
    <row r="179">
      <c r="E179" s="14">
        <f>NORM.INV(RAND(),$C$6,$C$7)</f>
        <v/>
      </c>
    </row>
    <row r="180">
      <c r="E180" s="14">
        <f>NORM.INV(RAND(),$C$6,$C$7)</f>
        <v/>
      </c>
    </row>
    <row r="181">
      <c r="E181" s="14">
        <f>NORM.INV(RAND(),$C$6,$C$7)</f>
        <v/>
      </c>
    </row>
    <row r="182">
      <c r="E182" s="14">
        <f>NORM.INV(RAND(),$C$6,$C$7)</f>
        <v/>
      </c>
    </row>
    <row r="183">
      <c r="E183" s="14">
        <f>NORM.INV(RAND(),$C$6,$C$7)</f>
        <v/>
      </c>
    </row>
    <row r="184">
      <c r="E184" s="14">
        <f>NORM.INV(RAND(),$C$6,$C$7)</f>
        <v/>
      </c>
    </row>
    <row r="185">
      <c r="E185" s="14">
        <f>NORM.INV(RAND(),$C$6,$C$7)</f>
        <v/>
      </c>
    </row>
    <row r="186">
      <c r="E186" s="14">
        <f>NORM.INV(RAND(),$C$6,$C$7)</f>
        <v/>
      </c>
    </row>
    <row r="187">
      <c r="E187" s="14">
        <f>NORM.INV(RAND(),$C$6,$C$7)</f>
        <v/>
      </c>
    </row>
    <row r="188">
      <c r="E188" s="14">
        <f>NORM.INV(RAND(),$C$6,$C$7)</f>
        <v/>
      </c>
    </row>
    <row r="189">
      <c r="E189" s="14">
        <f>NORM.INV(RAND(),$C$6,$C$7)</f>
        <v/>
      </c>
    </row>
    <row r="190">
      <c r="E190" s="14">
        <f>NORM.INV(RAND(),$C$6,$C$7)</f>
        <v/>
      </c>
    </row>
    <row r="191">
      <c r="E191" s="14">
        <f>NORM.INV(RAND(),$C$6,$C$7)</f>
        <v/>
      </c>
    </row>
    <row r="192">
      <c r="E192" s="14">
        <f>NORM.INV(RAND(),$C$6,$C$7)</f>
        <v/>
      </c>
    </row>
    <row r="193">
      <c r="E193" s="14">
        <f>NORM.INV(RAND(),$C$6,$C$7)</f>
        <v/>
      </c>
    </row>
    <row r="194">
      <c r="E194" s="14">
        <f>NORM.INV(RAND(),$C$6,$C$7)</f>
        <v/>
      </c>
    </row>
    <row r="195">
      <c r="E195" s="14">
        <f>NORM.INV(RAND(),$C$6,$C$7)</f>
        <v/>
      </c>
    </row>
    <row r="196">
      <c r="E196" s="14">
        <f>NORM.INV(RAND(),$C$6,$C$7)</f>
        <v/>
      </c>
    </row>
    <row r="197">
      <c r="E197" s="14">
        <f>NORM.INV(RAND(),$C$6,$C$7)</f>
        <v/>
      </c>
    </row>
    <row r="198">
      <c r="E198" s="14">
        <f>NORM.INV(RAND(),$C$6,$C$7)</f>
        <v/>
      </c>
    </row>
    <row r="199">
      <c r="E199" s="14">
        <f>NORM.INV(RAND(),$C$6,$C$7)</f>
        <v/>
      </c>
    </row>
    <row r="200">
      <c r="E200" s="14">
        <f>NORM.INV(RAND(),$C$6,$C$7)</f>
        <v/>
      </c>
    </row>
    <row r="201">
      <c r="E201" s="14">
        <f>NORM.INV(RAND(),$C$6,$C$7)</f>
        <v/>
      </c>
    </row>
    <row r="202">
      <c r="E202" s="14">
        <f>NORM.INV(RAND(),$C$6,$C$7)</f>
        <v/>
      </c>
    </row>
    <row r="203">
      <c r="E203" s="14">
        <f>NORM.INV(RAND(),$C$6,$C$7)</f>
        <v/>
      </c>
    </row>
    <row r="204">
      <c r="E204" s="14">
        <f>NORM.INV(RAND(),$C$6,$C$7)</f>
        <v/>
      </c>
    </row>
    <row r="205">
      <c r="E205" s="14">
        <f>NORM.INV(RAND(),$C$6,$C$7)</f>
        <v/>
      </c>
    </row>
    <row r="206">
      <c r="E206" s="14">
        <f>NORM.INV(RAND(),$C$6,$C$7)</f>
        <v/>
      </c>
    </row>
    <row r="207">
      <c r="E207" s="14">
        <f>NORM.INV(RAND(),$C$6,$C$7)</f>
        <v/>
      </c>
    </row>
    <row r="208">
      <c r="E208" s="14">
        <f>NORM.INV(RAND(),$C$6,$C$7)</f>
        <v/>
      </c>
    </row>
    <row r="209">
      <c r="E209" s="14">
        <f>NORM.INV(RAND(),$C$6,$C$7)</f>
        <v/>
      </c>
    </row>
    <row r="210">
      <c r="E210" s="14">
        <f>NORM.INV(RAND(),$C$6,$C$7)</f>
        <v/>
      </c>
    </row>
    <row r="211">
      <c r="E211" s="14">
        <f>NORM.INV(RAND(),$C$6,$C$7)</f>
        <v/>
      </c>
    </row>
    <row r="212">
      <c r="E212" s="14">
        <f>NORM.INV(RAND(),$C$6,$C$7)</f>
        <v/>
      </c>
    </row>
    <row r="213">
      <c r="E213" s="14">
        <f>NORM.INV(RAND(),$C$6,$C$7)</f>
        <v/>
      </c>
    </row>
    <row r="214">
      <c r="E214" s="14">
        <f>NORM.INV(RAND(),$C$6,$C$7)</f>
        <v/>
      </c>
    </row>
    <row r="215">
      <c r="E215" s="14">
        <f>NORM.INV(RAND(),$C$6,$C$7)</f>
        <v/>
      </c>
    </row>
    <row r="216">
      <c r="E216" s="14">
        <f>NORM.INV(RAND(),$C$6,$C$7)</f>
        <v/>
      </c>
    </row>
    <row r="217">
      <c r="E217" s="14">
        <f>NORM.INV(RAND(),$C$6,$C$7)</f>
        <v/>
      </c>
    </row>
    <row r="218">
      <c r="E218" s="14">
        <f>NORM.INV(RAND(),$C$6,$C$7)</f>
        <v/>
      </c>
    </row>
    <row r="219">
      <c r="E219" s="14">
        <f>NORM.INV(RAND(),$C$6,$C$7)</f>
        <v/>
      </c>
    </row>
    <row r="220">
      <c r="E220" s="14">
        <f>NORM.INV(RAND(),$C$6,$C$7)</f>
        <v/>
      </c>
    </row>
    <row r="221">
      <c r="E221" s="14">
        <f>NORM.INV(RAND(),$C$6,$C$7)</f>
        <v/>
      </c>
    </row>
    <row r="222">
      <c r="E222" s="14">
        <f>NORM.INV(RAND(),$C$6,$C$7)</f>
        <v/>
      </c>
    </row>
    <row r="223">
      <c r="E223" s="14">
        <f>NORM.INV(RAND(),$C$6,$C$7)</f>
        <v/>
      </c>
    </row>
    <row r="224">
      <c r="E224" s="14">
        <f>NORM.INV(RAND(),$C$6,$C$7)</f>
        <v/>
      </c>
    </row>
    <row r="225">
      <c r="E225" s="14">
        <f>NORM.INV(RAND(),$C$6,$C$7)</f>
        <v/>
      </c>
    </row>
    <row r="226">
      <c r="E226" s="14">
        <f>NORM.INV(RAND(),$C$6,$C$7)</f>
        <v/>
      </c>
    </row>
    <row r="227">
      <c r="E227" s="14">
        <f>NORM.INV(RAND(),$C$6,$C$7)</f>
        <v/>
      </c>
    </row>
    <row r="228">
      <c r="E228" s="14">
        <f>NORM.INV(RAND(),$C$6,$C$7)</f>
        <v/>
      </c>
    </row>
    <row r="229">
      <c r="E229" s="14">
        <f>NORM.INV(RAND(),$C$6,$C$7)</f>
        <v/>
      </c>
    </row>
    <row r="230">
      <c r="E230" s="14">
        <f>NORM.INV(RAND(),$C$6,$C$7)</f>
        <v/>
      </c>
    </row>
    <row r="231">
      <c r="E231" s="14">
        <f>NORM.INV(RAND(),$C$6,$C$7)</f>
        <v/>
      </c>
    </row>
    <row r="232">
      <c r="E232" s="14">
        <f>NORM.INV(RAND(),$C$6,$C$7)</f>
        <v/>
      </c>
    </row>
    <row r="233">
      <c r="E233" s="14">
        <f>NORM.INV(RAND(),$C$6,$C$7)</f>
        <v/>
      </c>
    </row>
    <row r="234">
      <c r="E234" s="14">
        <f>NORM.INV(RAND(),$C$6,$C$7)</f>
        <v/>
      </c>
    </row>
    <row r="235">
      <c r="E235" s="14">
        <f>NORM.INV(RAND(),$C$6,$C$7)</f>
        <v/>
      </c>
    </row>
    <row r="236">
      <c r="E236" s="14">
        <f>NORM.INV(RAND(),$C$6,$C$7)</f>
        <v/>
      </c>
    </row>
    <row r="237">
      <c r="E237" s="14">
        <f>NORM.INV(RAND(),$C$6,$C$7)</f>
        <v/>
      </c>
    </row>
    <row r="238">
      <c r="E238" s="14">
        <f>NORM.INV(RAND(),$C$6,$C$7)</f>
        <v/>
      </c>
    </row>
    <row r="239">
      <c r="E239" s="14">
        <f>NORM.INV(RAND(),$C$6,$C$7)</f>
        <v/>
      </c>
    </row>
    <row r="240">
      <c r="E240" s="14">
        <f>NORM.INV(RAND(),$C$6,$C$7)</f>
        <v/>
      </c>
    </row>
    <row r="241">
      <c r="E241" s="14">
        <f>NORM.INV(RAND(),$C$6,$C$7)</f>
        <v/>
      </c>
    </row>
    <row r="242">
      <c r="E242" s="14">
        <f>NORM.INV(RAND(),$C$6,$C$7)</f>
        <v/>
      </c>
    </row>
    <row r="243">
      <c r="E243" s="14">
        <f>NORM.INV(RAND(),$C$6,$C$7)</f>
        <v/>
      </c>
    </row>
    <row r="244">
      <c r="E244" s="14">
        <f>NORM.INV(RAND(),$C$6,$C$7)</f>
        <v/>
      </c>
    </row>
    <row r="245">
      <c r="E245" s="14">
        <f>NORM.INV(RAND(),$C$6,$C$7)</f>
        <v/>
      </c>
    </row>
    <row r="246">
      <c r="E246" s="14">
        <f>NORM.INV(RAND(),$C$6,$C$7)</f>
        <v/>
      </c>
    </row>
    <row r="247">
      <c r="E247" s="14">
        <f>NORM.INV(RAND(),$C$6,$C$7)</f>
        <v/>
      </c>
    </row>
    <row r="248">
      <c r="E248" s="14">
        <f>NORM.INV(RAND(),$C$6,$C$7)</f>
        <v/>
      </c>
    </row>
    <row r="249">
      <c r="E249" s="14">
        <f>NORM.INV(RAND(),$C$6,$C$7)</f>
        <v/>
      </c>
    </row>
    <row r="250">
      <c r="E250" s="14">
        <f>NORM.INV(RAND(),$C$6,$C$7)</f>
        <v/>
      </c>
    </row>
    <row r="251">
      <c r="E251" s="14">
        <f>NORM.INV(RAND(),$C$6,$C$7)</f>
        <v/>
      </c>
    </row>
    <row r="252">
      <c r="E252" s="14">
        <f>NORM.INV(RAND(),$C$6,$C$7)</f>
        <v/>
      </c>
    </row>
    <row r="253">
      <c r="E253" s="14">
        <f>NORM.INV(RAND(),$C$6,$C$7)</f>
        <v/>
      </c>
    </row>
    <row r="254">
      <c r="E254" s="14">
        <f>NORM.INV(RAND(),$C$6,$C$7)</f>
        <v/>
      </c>
    </row>
    <row r="255">
      <c r="E255" s="14">
        <f>NORM.INV(RAND(),$C$6,$C$7)</f>
        <v/>
      </c>
    </row>
    <row r="256">
      <c r="E256" s="14">
        <f>NORM.INV(RAND(),$C$6,$C$7)</f>
        <v/>
      </c>
    </row>
    <row r="257">
      <c r="E257" s="14">
        <f>NORM.INV(RAND(),$C$6,$C$7)</f>
        <v/>
      </c>
    </row>
    <row r="258">
      <c r="E258" s="14">
        <f>NORM.INV(RAND(),$C$6,$C$7)</f>
        <v/>
      </c>
    </row>
    <row r="259">
      <c r="E259" s="14">
        <f>NORM.INV(RAND(),$C$6,$C$7)</f>
        <v/>
      </c>
    </row>
    <row r="260">
      <c r="E260" s="14">
        <f>NORM.INV(RAND(),$C$6,$C$7)</f>
        <v/>
      </c>
    </row>
    <row r="261">
      <c r="E261" s="14">
        <f>NORM.INV(RAND(),$C$6,$C$7)</f>
        <v/>
      </c>
    </row>
    <row r="262">
      <c r="E262" s="14">
        <f>NORM.INV(RAND(),$C$6,$C$7)</f>
        <v/>
      </c>
    </row>
    <row r="263">
      <c r="E263" s="14">
        <f>NORM.INV(RAND(),$C$6,$C$7)</f>
        <v/>
      </c>
    </row>
    <row r="264">
      <c r="E264" s="14">
        <f>NORM.INV(RAND(),$C$6,$C$7)</f>
        <v/>
      </c>
    </row>
    <row r="265">
      <c r="E265" s="14">
        <f>NORM.INV(RAND(),$C$6,$C$7)</f>
        <v/>
      </c>
    </row>
    <row r="266">
      <c r="E266" s="14">
        <f>NORM.INV(RAND(),$C$6,$C$7)</f>
        <v/>
      </c>
    </row>
    <row r="267">
      <c r="E267" s="14">
        <f>NORM.INV(RAND(),$C$6,$C$7)</f>
        <v/>
      </c>
    </row>
    <row r="268">
      <c r="E268" s="14">
        <f>NORM.INV(RAND(),$C$6,$C$7)</f>
        <v/>
      </c>
    </row>
    <row r="269">
      <c r="E269" s="14">
        <f>NORM.INV(RAND(),$C$6,$C$7)</f>
        <v/>
      </c>
    </row>
    <row r="270">
      <c r="E270" s="14">
        <f>NORM.INV(RAND(),$C$6,$C$7)</f>
        <v/>
      </c>
    </row>
    <row r="271">
      <c r="E271" s="14">
        <f>NORM.INV(RAND(),$C$6,$C$7)</f>
        <v/>
      </c>
    </row>
    <row r="272">
      <c r="E272" s="14">
        <f>NORM.INV(RAND(),$C$6,$C$7)</f>
        <v/>
      </c>
    </row>
    <row r="273">
      <c r="E273" s="14">
        <f>NORM.INV(RAND(),$C$6,$C$7)</f>
        <v/>
      </c>
    </row>
    <row r="274">
      <c r="E274" s="14">
        <f>NORM.INV(RAND(),$C$6,$C$7)</f>
        <v/>
      </c>
    </row>
    <row r="275">
      <c r="E275" s="14">
        <f>NORM.INV(RAND(),$C$6,$C$7)</f>
        <v/>
      </c>
    </row>
    <row r="276">
      <c r="E276" s="14">
        <f>NORM.INV(RAND(),$C$6,$C$7)</f>
        <v/>
      </c>
    </row>
    <row r="277">
      <c r="E277" s="14">
        <f>NORM.INV(RAND(),$C$6,$C$7)</f>
        <v/>
      </c>
    </row>
    <row r="278">
      <c r="E278" s="14">
        <f>NORM.INV(RAND(),$C$6,$C$7)</f>
        <v/>
      </c>
    </row>
    <row r="279">
      <c r="E279" s="14">
        <f>NORM.INV(RAND(),$C$6,$C$7)</f>
        <v/>
      </c>
    </row>
    <row r="280">
      <c r="E280" s="14">
        <f>NORM.INV(RAND(),$C$6,$C$7)</f>
        <v/>
      </c>
    </row>
    <row r="281">
      <c r="E281" s="14">
        <f>NORM.INV(RAND(),$C$6,$C$7)</f>
        <v/>
      </c>
    </row>
    <row r="282">
      <c r="E282" s="14">
        <f>NORM.INV(RAND(),$C$6,$C$7)</f>
        <v/>
      </c>
    </row>
    <row r="283">
      <c r="E283" s="14">
        <f>NORM.INV(RAND(),$C$6,$C$7)</f>
        <v/>
      </c>
    </row>
    <row r="284">
      <c r="E284" s="14">
        <f>NORM.INV(RAND(),$C$6,$C$7)</f>
        <v/>
      </c>
    </row>
    <row r="285">
      <c r="E285" s="14">
        <f>NORM.INV(RAND(),$C$6,$C$7)</f>
        <v/>
      </c>
    </row>
    <row r="286">
      <c r="E286" s="14">
        <f>NORM.INV(RAND(),$C$6,$C$7)</f>
        <v/>
      </c>
    </row>
    <row r="287">
      <c r="E287" s="14">
        <f>NORM.INV(RAND(),$C$6,$C$7)</f>
        <v/>
      </c>
    </row>
    <row r="288">
      <c r="E288" s="14">
        <f>NORM.INV(RAND(),$C$6,$C$7)</f>
        <v/>
      </c>
    </row>
    <row r="289">
      <c r="E289" s="14">
        <f>NORM.INV(RAND(),$C$6,$C$7)</f>
        <v/>
      </c>
    </row>
    <row r="290">
      <c r="E290" s="14">
        <f>NORM.INV(RAND(),$C$6,$C$7)</f>
        <v/>
      </c>
    </row>
    <row r="291">
      <c r="E291" s="14">
        <f>NORM.INV(RAND(),$C$6,$C$7)</f>
        <v/>
      </c>
    </row>
    <row r="292">
      <c r="E292" s="14">
        <f>NORM.INV(RAND(),$C$6,$C$7)</f>
        <v/>
      </c>
    </row>
    <row r="293">
      <c r="E293" s="14">
        <f>NORM.INV(RAND(),$C$6,$C$7)</f>
        <v/>
      </c>
    </row>
    <row r="294">
      <c r="E294" s="14">
        <f>NORM.INV(RAND(),$C$6,$C$7)</f>
        <v/>
      </c>
    </row>
    <row r="295">
      <c r="E295" s="14">
        <f>NORM.INV(RAND(),$C$6,$C$7)</f>
        <v/>
      </c>
    </row>
    <row r="296">
      <c r="E296" s="14">
        <f>NORM.INV(RAND(),$C$6,$C$7)</f>
        <v/>
      </c>
    </row>
    <row r="297">
      <c r="E297" s="14">
        <f>NORM.INV(RAND(),$C$6,$C$7)</f>
        <v/>
      </c>
    </row>
    <row r="298">
      <c r="E298" s="14">
        <f>NORM.INV(RAND(),$C$6,$C$7)</f>
        <v/>
      </c>
    </row>
    <row r="299">
      <c r="E299" s="14">
        <f>NORM.INV(RAND(),$C$6,$C$7)</f>
        <v/>
      </c>
    </row>
    <row r="300">
      <c r="E300" s="14">
        <f>NORM.INV(RAND(),$C$6,$C$7)</f>
        <v/>
      </c>
    </row>
    <row r="301">
      <c r="E301" s="14">
        <f>NORM.INV(RAND(),$C$6,$C$7)</f>
        <v/>
      </c>
    </row>
    <row r="302">
      <c r="E302" s="14">
        <f>NORM.INV(RAND(),$C$6,$C$7)</f>
        <v/>
      </c>
    </row>
    <row r="303">
      <c r="E303" s="14">
        <f>NORM.INV(RAND(),$C$6,$C$7)</f>
        <v/>
      </c>
    </row>
    <row r="304">
      <c r="E304" s="14">
        <f>NORM.INV(RAND(),$C$6,$C$7)</f>
        <v/>
      </c>
    </row>
    <row r="305">
      <c r="E305" s="14">
        <f>NORM.INV(RAND(),$C$6,$C$7)</f>
        <v/>
      </c>
    </row>
    <row r="306">
      <c r="E306" s="14">
        <f>NORM.INV(RAND(),$C$6,$C$7)</f>
        <v/>
      </c>
    </row>
    <row r="307">
      <c r="E307" s="14">
        <f>NORM.INV(RAND(),$C$6,$C$7)</f>
        <v/>
      </c>
    </row>
    <row r="308">
      <c r="E308" s="14">
        <f>NORM.INV(RAND(),$C$6,$C$7)</f>
        <v/>
      </c>
    </row>
    <row r="309">
      <c r="E309" s="14">
        <f>NORM.INV(RAND(),$C$6,$C$7)</f>
        <v/>
      </c>
    </row>
    <row r="310">
      <c r="E310" s="14">
        <f>NORM.INV(RAND(),$C$6,$C$7)</f>
        <v/>
      </c>
    </row>
    <row r="311">
      <c r="E311" s="14">
        <f>NORM.INV(RAND(),$C$6,$C$7)</f>
        <v/>
      </c>
    </row>
    <row r="312">
      <c r="E312" s="14">
        <f>NORM.INV(RAND(),$C$6,$C$7)</f>
        <v/>
      </c>
    </row>
    <row r="313">
      <c r="E313" s="14">
        <f>NORM.INV(RAND(),$C$6,$C$7)</f>
        <v/>
      </c>
    </row>
    <row r="314">
      <c r="E314" s="14">
        <f>NORM.INV(RAND(),$C$6,$C$7)</f>
        <v/>
      </c>
    </row>
    <row r="315">
      <c r="E315" s="14">
        <f>NORM.INV(RAND(),$C$6,$C$7)</f>
        <v/>
      </c>
    </row>
    <row r="316">
      <c r="E316" s="14">
        <f>NORM.INV(RAND(),$C$6,$C$7)</f>
        <v/>
      </c>
    </row>
    <row r="317">
      <c r="E317" s="14">
        <f>NORM.INV(RAND(),$C$6,$C$7)</f>
        <v/>
      </c>
    </row>
    <row r="318">
      <c r="E318" s="14">
        <f>NORM.INV(RAND(),$C$6,$C$7)</f>
        <v/>
      </c>
    </row>
    <row r="319">
      <c r="E319" s="14">
        <f>NORM.INV(RAND(),$C$6,$C$7)</f>
        <v/>
      </c>
    </row>
    <row r="320">
      <c r="E320" s="14">
        <f>NORM.INV(RAND(),$C$6,$C$7)</f>
        <v/>
      </c>
    </row>
    <row r="321">
      <c r="E321" s="14">
        <f>NORM.INV(RAND(),$C$6,$C$7)</f>
        <v/>
      </c>
    </row>
    <row r="322">
      <c r="E322" s="14">
        <f>NORM.INV(RAND(),$C$6,$C$7)</f>
        <v/>
      </c>
    </row>
    <row r="323">
      <c r="E323" s="14">
        <f>NORM.INV(RAND(),$C$6,$C$7)</f>
        <v/>
      </c>
    </row>
    <row r="324">
      <c r="E324" s="14">
        <f>NORM.INV(RAND(),$C$6,$C$7)</f>
        <v/>
      </c>
    </row>
    <row r="325">
      <c r="E325" s="14">
        <f>NORM.INV(RAND(),$C$6,$C$7)</f>
        <v/>
      </c>
    </row>
    <row r="326">
      <c r="E326" s="14">
        <f>NORM.INV(RAND(),$C$6,$C$7)</f>
        <v/>
      </c>
    </row>
    <row r="327">
      <c r="E327" s="14">
        <f>NORM.INV(RAND(),$C$6,$C$7)</f>
        <v/>
      </c>
    </row>
    <row r="328">
      <c r="E328" s="14">
        <f>NORM.INV(RAND(),$C$6,$C$7)</f>
        <v/>
      </c>
    </row>
    <row r="329">
      <c r="E329" s="14">
        <f>NORM.INV(RAND(),$C$6,$C$7)</f>
        <v/>
      </c>
    </row>
    <row r="330">
      <c r="E330" s="14">
        <f>NORM.INV(RAND(),$C$6,$C$7)</f>
        <v/>
      </c>
    </row>
    <row r="331">
      <c r="E331" s="14">
        <f>NORM.INV(RAND(),$C$6,$C$7)</f>
        <v/>
      </c>
    </row>
    <row r="332">
      <c r="E332" s="14">
        <f>NORM.INV(RAND(),$C$6,$C$7)</f>
        <v/>
      </c>
    </row>
    <row r="333">
      <c r="E333" s="14">
        <f>NORM.INV(RAND(),$C$6,$C$7)</f>
        <v/>
      </c>
    </row>
    <row r="334">
      <c r="E334" s="14">
        <f>NORM.INV(RAND(),$C$6,$C$7)</f>
        <v/>
      </c>
    </row>
    <row r="335">
      <c r="E335" s="14">
        <f>NORM.INV(RAND(),$C$6,$C$7)</f>
        <v/>
      </c>
    </row>
    <row r="336">
      <c r="E336" s="14">
        <f>NORM.INV(RAND(),$C$6,$C$7)</f>
        <v/>
      </c>
    </row>
    <row r="337">
      <c r="E337" s="14">
        <f>NORM.INV(RAND(),$C$6,$C$7)</f>
        <v/>
      </c>
    </row>
    <row r="338">
      <c r="E338" s="14">
        <f>NORM.INV(RAND(),$C$6,$C$7)</f>
        <v/>
      </c>
    </row>
    <row r="339">
      <c r="E339" s="14">
        <f>NORM.INV(RAND(),$C$6,$C$7)</f>
        <v/>
      </c>
    </row>
    <row r="340">
      <c r="E340" s="14">
        <f>NORM.INV(RAND(),$C$6,$C$7)</f>
        <v/>
      </c>
    </row>
    <row r="341">
      <c r="E341" s="14">
        <f>NORM.INV(RAND(),$C$6,$C$7)</f>
        <v/>
      </c>
    </row>
    <row r="342">
      <c r="E342" s="14">
        <f>NORM.INV(RAND(),$C$6,$C$7)</f>
        <v/>
      </c>
    </row>
    <row r="343">
      <c r="E343" s="14">
        <f>NORM.INV(RAND(),$C$6,$C$7)</f>
        <v/>
      </c>
    </row>
    <row r="344">
      <c r="E344" s="14">
        <f>NORM.INV(RAND(),$C$6,$C$7)</f>
        <v/>
      </c>
    </row>
    <row r="345">
      <c r="E345" s="14">
        <f>NORM.INV(RAND(),$C$6,$C$7)</f>
        <v/>
      </c>
    </row>
    <row r="346">
      <c r="E346" s="14">
        <f>NORM.INV(RAND(),$C$6,$C$7)</f>
        <v/>
      </c>
    </row>
    <row r="347">
      <c r="E347" s="14">
        <f>NORM.INV(RAND(),$C$6,$C$7)</f>
        <v/>
      </c>
    </row>
    <row r="348">
      <c r="E348" s="14">
        <f>NORM.INV(RAND(),$C$6,$C$7)</f>
        <v/>
      </c>
    </row>
    <row r="349">
      <c r="E349" s="14">
        <f>NORM.INV(RAND(),$C$6,$C$7)</f>
        <v/>
      </c>
    </row>
    <row r="350">
      <c r="E350" s="14">
        <f>NORM.INV(RAND(),$C$6,$C$7)</f>
        <v/>
      </c>
    </row>
    <row r="351">
      <c r="E351" s="14">
        <f>NORM.INV(RAND(),$C$6,$C$7)</f>
        <v/>
      </c>
    </row>
    <row r="352">
      <c r="E352" s="14">
        <f>NORM.INV(RAND(),$C$6,$C$7)</f>
        <v/>
      </c>
    </row>
    <row r="353">
      <c r="E353" s="14">
        <f>NORM.INV(RAND(),$C$6,$C$7)</f>
        <v/>
      </c>
    </row>
    <row r="354">
      <c r="E354" s="14">
        <f>NORM.INV(RAND(),$C$6,$C$7)</f>
        <v/>
      </c>
    </row>
    <row r="355">
      <c r="E355" s="14">
        <f>NORM.INV(RAND(),$C$6,$C$7)</f>
        <v/>
      </c>
    </row>
    <row r="356">
      <c r="E356" s="14">
        <f>NORM.INV(RAND(),$C$6,$C$7)</f>
        <v/>
      </c>
    </row>
    <row r="357">
      <c r="E357" s="14">
        <f>NORM.INV(RAND(),$C$6,$C$7)</f>
        <v/>
      </c>
    </row>
    <row r="358">
      <c r="E358" s="14">
        <f>NORM.INV(RAND(),$C$6,$C$7)</f>
        <v/>
      </c>
    </row>
    <row r="359">
      <c r="E359" s="14">
        <f>NORM.INV(RAND(),$C$6,$C$7)</f>
        <v/>
      </c>
    </row>
    <row r="360">
      <c r="E360" s="14">
        <f>NORM.INV(RAND(),$C$6,$C$7)</f>
        <v/>
      </c>
    </row>
    <row r="361">
      <c r="E361" s="14">
        <f>NORM.INV(RAND(),$C$6,$C$7)</f>
        <v/>
      </c>
    </row>
    <row r="362">
      <c r="E362" s="14">
        <f>NORM.INV(RAND(),$C$6,$C$7)</f>
        <v/>
      </c>
    </row>
    <row r="363">
      <c r="E363" s="14">
        <f>NORM.INV(RAND(),$C$6,$C$7)</f>
        <v/>
      </c>
    </row>
    <row r="364">
      <c r="E364" s="14">
        <f>NORM.INV(RAND(),$C$6,$C$7)</f>
        <v/>
      </c>
    </row>
    <row r="365">
      <c r="E365" s="14">
        <f>NORM.INV(RAND(),$C$6,$C$7)</f>
        <v/>
      </c>
    </row>
    <row r="366">
      <c r="E366" s="14">
        <f>NORM.INV(RAND(),$C$6,$C$7)</f>
        <v/>
      </c>
    </row>
    <row r="367">
      <c r="E367" s="14">
        <f>NORM.INV(RAND(),$C$6,$C$7)</f>
        <v/>
      </c>
    </row>
    <row r="368">
      <c r="E368" s="14">
        <f>NORM.INV(RAND(),$C$6,$C$7)</f>
        <v/>
      </c>
    </row>
    <row r="369">
      <c r="E369" s="14">
        <f>NORM.INV(RAND(),$C$6,$C$7)</f>
        <v/>
      </c>
    </row>
    <row r="370">
      <c r="E370" s="14">
        <f>NORM.INV(RAND(),$C$6,$C$7)</f>
        <v/>
      </c>
    </row>
    <row r="371">
      <c r="E371" s="14">
        <f>NORM.INV(RAND(),$C$6,$C$7)</f>
        <v/>
      </c>
    </row>
    <row r="372">
      <c r="E372" s="14">
        <f>NORM.INV(RAND(),$C$6,$C$7)</f>
        <v/>
      </c>
    </row>
    <row r="373">
      <c r="E373" s="14">
        <f>NORM.INV(RAND(),$C$6,$C$7)</f>
        <v/>
      </c>
    </row>
    <row r="374">
      <c r="E374" s="14">
        <f>NORM.INV(RAND(),$C$6,$C$7)</f>
        <v/>
      </c>
    </row>
    <row r="375">
      <c r="E375" s="14">
        <f>NORM.INV(RAND(),$C$6,$C$7)</f>
        <v/>
      </c>
    </row>
    <row r="376">
      <c r="E376" s="14">
        <f>NORM.INV(RAND(),$C$6,$C$7)</f>
        <v/>
      </c>
    </row>
    <row r="377">
      <c r="E377" s="14">
        <f>NORM.INV(RAND(),$C$6,$C$7)</f>
        <v/>
      </c>
    </row>
    <row r="378">
      <c r="E378" s="14">
        <f>NORM.INV(RAND(),$C$6,$C$7)</f>
        <v/>
      </c>
    </row>
    <row r="379">
      <c r="E379" s="14">
        <f>NORM.INV(RAND(),$C$6,$C$7)</f>
        <v/>
      </c>
    </row>
    <row r="380">
      <c r="E380" s="14">
        <f>NORM.INV(RAND(),$C$6,$C$7)</f>
        <v/>
      </c>
    </row>
    <row r="381">
      <c r="E381" s="14">
        <f>NORM.INV(RAND(),$C$6,$C$7)</f>
        <v/>
      </c>
    </row>
    <row r="382">
      <c r="E382" s="14">
        <f>NORM.INV(RAND(),$C$6,$C$7)</f>
        <v/>
      </c>
    </row>
    <row r="383">
      <c r="E383" s="14">
        <f>NORM.INV(RAND(),$C$6,$C$7)</f>
        <v/>
      </c>
    </row>
    <row r="384">
      <c r="E384" s="14">
        <f>NORM.INV(RAND(),$C$6,$C$7)</f>
        <v/>
      </c>
    </row>
    <row r="385">
      <c r="E385" s="14">
        <f>NORM.INV(RAND(),$C$6,$C$7)</f>
        <v/>
      </c>
    </row>
    <row r="386">
      <c r="E386" s="14">
        <f>NORM.INV(RAND(),$C$6,$C$7)</f>
        <v/>
      </c>
    </row>
    <row r="387">
      <c r="E387" s="14">
        <f>NORM.INV(RAND(),$C$6,$C$7)</f>
        <v/>
      </c>
    </row>
    <row r="388">
      <c r="E388" s="14">
        <f>NORM.INV(RAND(),$C$6,$C$7)</f>
        <v/>
      </c>
    </row>
    <row r="389">
      <c r="E389" s="14">
        <f>NORM.INV(RAND(),$C$6,$C$7)</f>
        <v/>
      </c>
    </row>
    <row r="390">
      <c r="E390" s="14">
        <f>NORM.INV(RAND(),$C$6,$C$7)</f>
        <v/>
      </c>
    </row>
    <row r="391">
      <c r="E391" s="14">
        <f>NORM.INV(RAND(),$C$6,$C$7)</f>
        <v/>
      </c>
    </row>
    <row r="392">
      <c r="E392" s="14">
        <f>NORM.INV(RAND(),$C$6,$C$7)</f>
        <v/>
      </c>
    </row>
    <row r="393">
      <c r="E393" s="14">
        <f>NORM.INV(RAND(),$C$6,$C$7)</f>
        <v/>
      </c>
    </row>
    <row r="394">
      <c r="E394" s="14">
        <f>NORM.INV(RAND(),$C$6,$C$7)</f>
        <v/>
      </c>
    </row>
    <row r="395">
      <c r="E395" s="14">
        <f>NORM.INV(RAND(),$C$6,$C$7)</f>
        <v/>
      </c>
    </row>
    <row r="396">
      <c r="E396" s="14">
        <f>NORM.INV(RAND(),$C$6,$C$7)</f>
        <v/>
      </c>
    </row>
    <row r="397">
      <c r="E397" s="14">
        <f>NORM.INV(RAND(),$C$6,$C$7)</f>
        <v/>
      </c>
    </row>
    <row r="398">
      <c r="E398" s="14">
        <f>NORM.INV(RAND(),$C$6,$C$7)</f>
        <v/>
      </c>
    </row>
    <row r="399">
      <c r="E399" s="14">
        <f>NORM.INV(RAND(),$C$6,$C$7)</f>
        <v/>
      </c>
    </row>
    <row r="400">
      <c r="E400" s="14">
        <f>NORM.INV(RAND(),$C$6,$C$7)</f>
        <v/>
      </c>
    </row>
    <row r="401">
      <c r="E401" s="14">
        <f>NORM.INV(RAND(),$C$6,$C$7)</f>
        <v/>
      </c>
    </row>
    <row r="402">
      <c r="E402" s="14">
        <f>NORM.INV(RAND(),$C$6,$C$7)</f>
        <v/>
      </c>
    </row>
    <row r="403">
      <c r="E403" s="14">
        <f>NORM.INV(RAND(),$C$6,$C$7)</f>
        <v/>
      </c>
    </row>
    <row r="404">
      <c r="E404" s="14">
        <f>NORM.INV(RAND(),$C$6,$C$7)</f>
        <v/>
      </c>
    </row>
    <row r="405">
      <c r="E405" s="14">
        <f>NORM.INV(RAND(),$C$6,$C$7)</f>
        <v/>
      </c>
    </row>
    <row r="406">
      <c r="E406" s="14">
        <f>NORM.INV(RAND(),$C$6,$C$7)</f>
        <v/>
      </c>
    </row>
    <row r="407">
      <c r="E407" s="14">
        <f>NORM.INV(RAND(),$C$6,$C$7)</f>
        <v/>
      </c>
    </row>
    <row r="408">
      <c r="E408" s="14">
        <f>NORM.INV(RAND(),$C$6,$C$7)</f>
        <v/>
      </c>
    </row>
    <row r="409">
      <c r="E409" s="14">
        <f>NORM.INV(RAND(),$C$6,$C$7)</f>
        <v/>
      </c>
    </row>
    <row r="410">
      <c r="E410" s="14">
        <f>NORM.INV(RAND(),$C$6,$C$7)</f>
        <v/>
      </c>
    </row>
    <row r="411">
      <c r="E411" s="14">
        <f>NORM.INV(RAND(),$C$6,$C$7)</f>
        <v/>
      </c>
    </row>
    <row r="412">
      <c r="E412" s="14">
        <f>NORM.INV(RAND(),$C$6,$C$7)</f>
        <v/>
      </c>
    </row>
    <row r="413">
      <c r="E413" s="14">
        <f>NORM.INV(RAND(),$C$6,$C$7)</f>
        <v/>
      </c>
    </row>
    <row r="414">
      <c r="E414" s="14">
        <f>NORM.INV(RAND(),$C$6,$C$7)</f>
        <v/>
      </c>
    </row>
    <row r="415">
      <c r="E415" s="14">
        <f>NORM.INV(RAND(),$C$6,$C$7)</f>
        <v/>
      </c>
    </row>
    <row r="416">
      <c r="E416" s="14">
        <f>NORM.INV(RAND(),$C$6,$C$7)</f>
        <v/>
      </c>
    </row>
    <row r="417">
      <c r="E417" s="14">
        <f>NORM.INV(RAND(),$C$6,$C$7)</f>
        <v/>
      </c>
    </row>
    <row r="418">
      <c r="E418" s="14">
        <f>NORM.INV(RAND(),$C$6,$C$7)</f>
        <v/>
      </c>
    </row>
    <row r="419">
      <c r="E419" s="14">
        <f>NORM.INV(RAND(),$C$6,$C$7)</f>
        <v/>
      </c>
    </row>
    <row r="420">
      <c r="E420" s="14">
        <f>NORM.INV(RAND(),$C$6,$C$7)</f>
        <v/>
      </c>
    </row>
    <row r="421">
      <c r="E421" s="14">
        <f>NORM.INV(RAND(),$C$6,$C$7)</f>
        <v/>
      </c>
    </row>
    <row r="422">
      <c r="E422" s="14">
        <f>NORM.INV(RAND(),$C$6,$C$7)</f>
        <v/>
      </c>
    </row>
    <row r="423">
      <c r="E423" s="14">
        <f>NORM.INV(RAND(),$C$6,$C$7)</f>
        <v/>
      </c>
    </row>
    <row r="424">
      <c r="E424" s="14">
        <f>NORM.INV(RAND(),$C$6,$C$7)</f>
        <v/>
      </c>
    </row>
    <row r="425">
      <c r="E425" s="14">
        <f>NORM.INV(RAND(),$C$6,$C$7)</f>
        <v/>
      </c>
    </row>
    <row r="426">
      <c r="E426" s="14">
        <f>NORM.INV(RAND(),$C$6,$C$7)</f>
        <v/>
      </c>
    </row>
    <row r="427">
      <c r="E427" s="14">
        <f>NORM.INV(RAND(),$C$6,$C$7)</f>
        <v/>
      </c>
    </row>
    <row r="428">
      <c r="E428" s="14">
        <f>NORM.INV(RAND(),$C$6,$C$7)</f>
        <v/>
      </c>
    </row>
    <row r="429">
      <c r="E429" s="14">
        <f>NORM.INV(RAND(),$C$6,$C$7)</f>
        <v/>
      </c>
    </row>
    <row r="430">
      <c r="E430" s="14">
        <f>NORM.INV(RAND(),$C$6,$C$7)</f>
        <v/>
      </c>
    </row>
    <row r="431">
      <c r="E431" s="14">
        <f>NORM.INV(RAND(),$C$6,$C$7)</f>
        <v/>
      </c>
    </row>
    <row r="432">
      <c r="E432" s="14">
        <f>NORM.INV(RAND(),$C$6,$C$7)</f>
        <v/>
      </c>
    </row>
    <row r="433">
      <c r="E433" s="14">
        <f>NORM.INV(RAND(),$C$6,$C$7)</f>
        <v/>
      </c>
    </row>
    <row r="434">
      <c r="E434" s="14">
        <f>NORM.INV(RAND(),$C$6,$C$7)</f>
        <v/>
      </c>
    </row>
    <row r="435">
      <c r="E435" s="14">
        <f>NORM.INV(RAND(),$C$6,$C$7)</f>
        <v/>
      </c>
    </row>
    <row r="436">
      <c r="E436" s="14">
        <f>NORM.INV(RAND(),$C$6,$C$7)</f>
        <v/>
      </c>
    </row>
    <row r="437">
      <c r="E437" s="14">
        <f>NORM.INV(RAND(),$C$6,$C$7)</f>
        <v/>
      </c>
    </row>
    <row r="438">
      <c r="E438" s="14">
        <f>NORM.INV(RAND(),$C$6,$C$7)</f>
        <v/>
      </c>
    </row>
    <row r="439">
      <c r="E439" s="14">
        <f>NORM.INV(RAND(),$C$6,$C$7)</f>
        <v/>
      </c>
    </row>
    <row r="440">
      <c r="E440" s="14">
        <f>NORM.INV(RAND(),$C$6,$C$7)</f>
        <v/>
      </c>
    </row>
    <row r="441">
      <c r="E441" s="14">
        <f>NORM.INV(RAND(),$C$6,$C$7)</f>
        <v/>
      </c>
    </row>
    <row r="442">
      <c r="E442" s="14">
        <f>NORM.INV(RAND(),$C$6,$C$7)</f>
        <v/>
      </c>
    </row>
    <row r="443">
      <c r="E443" s="14">
        <f>NORM.INV(RAND(),$C$6,$C$7)</f>
        <v/>
      </c>
    </row>
    <row r="444">
      <c r="E444" s="14">
        <f>NORM.INV(RAND(),$C$6,$C$7)</f>
        <v/>
      </c>
    </row>
    <row r="445">
      <c r="E445" s="14">
        <f>NORM.INV(RAND(),$C$6,$C$7)</f>
        <v/>
      </c>
    </row>
    <row r="446">
      <c r="E446" s="14">
        <f>NORM.INV(RAND(),$C$6,$C$7)</f>
        <v/>
      </c>
    </row>
    <row r="447">
      <c r="E447" s="14">
        <f>NORM.INV(RAND(),$C$6,$C$7)</f>
        <v/>
      </c>
    </row>
    <row r="448">
      <c r="E448" s="14">
        <f>NORM.INV(RAND(),$C$6,$C$7)</f>
        <v/>
      </c>
    </row>
    <row r="449">
      <c r="E449" s="14">
        <f>NORM.INV(RAND(),$C$6,$C$7)</f>
        <v/>
      </c>
    </row>
    <row r="450">
      <c r="E450" s="14">
        <f>NORM.INV(RAND(),$C$6,$C$7)</f>
        <v/>
      </c>
    </row>
    <row r="451">
      <c r="E451" s="14">
        <f>NORM.INV(RAND(),$C$6,$C$7)</f>
        <v/>
      </c>
    </row>
    <row r="452">
      <c r="E452" s="14">
        <f>NORM.INV(RAND(),$C$6,$C$7)</f>
        <v/>
      </c>
    </row>
    <row r="453">
      <c r="E453" s="14">
        <f>NORM.INV(RAND(),$C$6,$C$7)</f>
        <v/>
      </c>
    </row>
    <row r="454">
      <c r="E454" s="14">
        <f>NORM.INV(RAND(),$C$6,$C$7)</f>
        <v/>
      </c>
    </row>
    <row r="455">
      <c r="E455" s="14">
        <f>NORM.INV(RAND(),$C$6,$C$7)</f>
        <v/>
      </c>
    </row>
    <row r="456">
      <c r="E456" s="14">
        <f>NORM.INV(RAND(),$C$6,$C$7)</f>
        <v/>
      </c>
    </row>
    <row r="457">
      <c r="E457" s="14">
        <f>NORM.INV(RAND(),$C$6,$C$7)</f>
        <v/>
      </c>
    </row>
    <row r="458">
      <c r="E458" s="14">
        <f>NORM.INV(RAND(),$C$6,$C$7)</f>
        <v/>
      </c>
    </row>
    <row r="459">
      <c r="E459" s="14">
        <f>NORM.INV(RAND(),$C$6,$C$7)</f>
        <v/>
      </c>
    </row>
    <row r="460">
      <c r="E460" s="14">
        <f>NORM.INV(RAND(),$C$6,$C$7)</f>
        <v/>
      </c>
    </row>
    <row r="461">
      <c r="E461" s="14">
        <f>NORM.INV(RAND(),$C$6,$C$7)</f>
        <v/>
      </c>
    </row>
    <row r="462">
      <c r="E462" s="14">
        <f>NORM.INV(RAND(),$C$6,$C$7)</f>
        <v/>
      </c>
    </row>
    <row r="463">
      <c r="E463" s="14">
        <f>NORM.INV(RAND(),$C$6,$C$7)</f>
        <v/>
      </c>
    </row>
    <row r="464">
      <c r="E464" s="14">
        <f>NORM.INV(RAND(),$C$6,$C$7)</f>
        <v/>
      </c>
    </row>
    <row r="465">
      <c r="E465" s="14">
        <f>NORM.INV(RAND(),$C$6,$C$7)</f>
        <v/>
      </c>
    </row>
    <row r="466">
      <c r="E466" s="14">
        <f>NORM.INV(RAND(),$C$6,$C$7)</f>
        <v/>
      </c>
    </row>
    <row r="467">
      <c r="E467" s="14">
        <f>NORM.INV(RAND(),$C$6,$C$7)</f>
        <v/>
      </c>
    </row>
    <row r="468">
      <c r="E468" s="14">
        <f>NORM.INV(RAND(),$C$6,$C$7)</f>
        <v/>
      </c>
    </row>
    <row r="469">
      <c r="E469" s="14">
        <f>NORM.INV(RAND(),$C$6,$C$7)</f>
        <v/>
      </c>
    </row>
    <row r="470">
      <c r="E470" s="14">
        <f>NORM.INV(RAND(),$C$6,$C$7)</f>
        <v/>
      </c>
    </row>
    <row r="471">
      <c r="E471" s="14">
        <f>NORM.INV(RAND(),$C$6,$C$7)</f>
        <v/>
      </c>
    </row>
    <row r="472">
      <c r="E472" s="14">
        <f>NORM.INV(RAND(),$C$6,$C$7)</f>
        <v/>
      </c>
    </row>
    <row r="473">
      <c r="E473" s="14">
        <f>NORM.INV(RAND(),$C$6,$C$7)</f>
        <v/>
      </c>
    </row>
    <row r="474">
      <c r="E474" s="14">
        <f>NORM.INV(RAND(),$C$6,$C$7)</f>
        <v/>
      </c>
    </row>
    <row r="475">
      <c r="E475" s="14">
        <f>NORM.INV(RAND(),$C$6,$C$7)</f>
        <v/>
      </c>
    </row>
    <row r="476">
      <c r="E476" s="14">
        <f>NORM.INV(RAND(),$C$6,$C$7)</f>
        <v/>
      </c>
    </row>
    <row r="477">
      <c r="E477" s="14">
        <f>NORM.INV(RAND(),$C$6,$C$7)</f>
        <v/>
      </c>
    </row>
    <row r="478">
      <c r="E478" s="14">
        <f>NORM.INV(RAND(),$C$6,$C$7)</f>
        <v/>
      </c>
    </row>
    <row r="479">
      <c r="E479" s="14">
        <f>NORM.INV(RAND(),$C$6,$C$7)</f>
        <v/>
      </c>
    </row>
    <row r="480">
      <c r="E480" s="14">
        <f>NORM.INV(RAND(),$C$6,$C$7)</f>
        <v/>
      </c>
    </row>
    <row r="481">
      <c r="E481" s="14">
        <f>NORM.INV(RAND(),$C$6,$C$7)</f>
        <v/>
      </c>
    </row>
    <row r="482">
      <c r="E482" s="14">
        <f>NORM.INV(RAND(),$C$6,$C$7)</f>
        <v/>
      </c>
    </row>
    <row r="483">
      <c r="E483" s="14">
        <f>NORM.INV(RAND(),$C$6,$C$7)</f>
        <v/>
      </c>
    </row>
    <row r="484">
      <c r="E484" s="14">
        <f>NORM.INV(RAND(),$C$6,$C$7)</f>
        <v/>
      </c>
    </row>
    <row r="485">
      <c r="E485" s="14">
        <f>NORM.INV(RAND(),$C$6,$C$7)</f>
        <v/>
      </c>
    </row>
    <row r="486">
      <c r="E486" s="14">
        <f>NORM.INV(RAND(),$C$6,$C$7)</f>
        <v/>
      </c>
    </row>
    <row r="487">
      <c r="E487" s="14">
        <f>NORM.INV(RAND(),$C$6,$C$7)</f>
        <v/>
      </c>
    </row>
    <row r="488">
      <c r="E488" s="14">
        <f>NORM.INV(RAND(),$C$6,$C$7)</f>
        <v/>
      </c>
    </row>
    <row r="489">
      <c r="E489" s="14">
        <f>NORM.INV(RAND(),$C$6,$C$7)</f>
        <v/>
      </c>
    </row>
    <row r="490">
      <c r="E490" s="14">
        <f>NORM.INV(RAND(),$C$6,$C$7)</f>
        <v/>
      </c>
    </row>
    <row r="491">
      <c r="E491" s="14">
        <f>NORM.INV(RAND(),$C$6,$C$7)</f>
        <v/>
      </c>
    </row>
    <row r="492">
      <c r="E492" s="14">
        <f>NORM.INV(RAND(),$C$6,$C$7)</f>
        <v/>
      </c>
    </row>
    <row r="493">
      <c r="E493" s="14">
        <f>NORM.INV(RAND(),$C$6,$C$7)</f>
        <v/>
      </c>
    </row>
    <row r="494">
      <c r="E494" s="14">
        <f>NORM.INV(RAND(),$C$6,$C$7)</f>
        <v/>
      </c>
    </row>
    <row r="495">
      <c r="E495" s="14">
        <f>NORM.INV(RAND(),$C$6,$C$7)</f>
        <v/>
      </c>
    </row>
    <row r="496">
      <c r="E496" s="14">
        <f>NORM.INV(RAND(),$C$6,$C$7)</f>
        <v/>
      </c>
    </row>
    <row r="497">
      <c r="E497" s="14">
        <f>NORM.INV(RAND(),$C$6,$C$7)</f>
        <v/>
      </c>
    </row>
    <row r="498">
      <c r="E498" s="14">
        <f>NORM.INV(RAND(),$C$6,$C$7)</f>
        <v/>
      </c>
    </row>
    <row r="499">
      <c r="E499" s="14">
        <f>NORM.INV(RAND(),$C$6,$C$7)</f>
        <v/>
      </c>
    </row>
    <row r="500">
      <c r="E500" s="14">
        <f>NORM.INV(RAND(),$C$6,$C$7)</f>
        <v/>
      </c>
    </row>
    <row r="501">
      <c r="E501" s="14">
        <f>NORM.INV(RAND(),$C$6,$C$7)</f>
        <v/>
      </c>
    </row>
    <row r="502">
      <c r="E502" s="14">
        <f>NORM.INV(RAND(),$C$6,$C$7)</f>
        <v/>
      </c>
    </row>
    <row r="503">
      <c r="E503" s="14">
        <f>NORM.INV(RAND(),$C$6,$C$7)</f>
        <v/>
      </c>
    </row>
    <row r="504">
      <c r="E504" s="14">
        <f>NORM.INV(RAND(),$C$6,$C$7)</f>
        <v/>
      </c>
    </row>
    <row r="505">
      <c r="E505" s="14">
        <f>NORM.INV(RAND(),$C$6,$C$7)</f>
        <v/>
      </c>
    </row>
    <row r="506">
      <c r="E506" s="14">
        <f>NORM.INV(RAND(),$C$6,$C$7)</f>
        <v/>
      </c>
    </row>
    <row r="507">
      <c r="E507" s="14">
        <f>NORM.INV(RAND(),$C$6,$C$7)</f>
        <v/>
      </c>
    </row>
    <row r="508">
      <c r="E508" s="14">
        <f>NORM.INV(RAND(),$C$6,$C$7)</f>
        <v/>
      </c>
    </row>
    <row r="509">
      <c r="E509" s="14">
        <f>NORM.INV(RAND(),$C$6,$C$7)</f>
        <v/>
      </c>
    </row>
    <row r="510">
      <c r="E510" s="14">
        <f>NORM.INV(RAND(),$C$6,$C$7)</f>
        <v/>
      </c>
    </row>
    <row r="511">
      <c r="E511" s="14">
        <f>NORM.INV(RAND(),$C$6,$C$7)</f>
        <v/>
      </c>
    </row>
    <row r="512">
      <c r="E512" s="14">
        <f>NORM.INV(RAND(),$C$6,$C$7)</f>
        <v/>
      </c>
    </row>
    <row r="513">
      <c r="E513" s="14">
        <f>NORM.INV(RAND(),$C$6,$C$7)</f>
        <v/>
      </c>
    </row>
    <row r="514">
      <c r="E514" s="14">
        <f>NORM.INV(RAND(),$C$6,$C$7)</f>
        <v/>
      </c>
    </row>
    <row r="515">
      <c r="E515" s="14">
        <f>NORM.INV(RAND(),$C$6,$C$7)</f>
        <v/>
      </c>
    </row>
    <row r="516">
      <c r="E516" s="14">
        <f>NORM.INV(RAND(),$C$6,$C$7)</f>
        <v/>
      </c>
    </row>
    <row r="517">
      <c r="E517" s="14">
        <f>NORM.INV(RAND(),$C$6,$C$7)</f>
        <v/>
      </c>
    </row>
    <row r="518">
      <c r="E518" s="14">
        <f>NORM.INV(RAND(),$C$6,$C$7)</f>
        <v/>
      </c>
    </row>
    <row r="519">
      <c r="E519" s="14">
        <f>NORM.INV(RAND(),$C$6,$C$7)</f>
        <v/>
      </c>
    </row>
    <row r="520">
      <c r="E520" s="14">
        <f>NORM.INV(RAND(),$C$6,$C$7)</f>
        <v/>
      </c>
    </row>
    <row r="521">
      <c r="E521" s="14">
        <f>NORM.INV(RAND(),$C$6,$C$7)</f>
        <v/>
      </c>
    </row>
    <row r="522">
      <c r="E522" s="14">
        <f>NORM.INV(RAND(),$C$6,$C$7)</f>
        <v/>
      </c>
    </row>
    <row r="523">
      <c r="E523" s="14">
        <f>NORM.INV(RAND(),$C$6,$C$7)</f>
        <v/>
      </c>
    </row>
    <row r="524">
      <c r="E524" s="14">
        <f>NORM.INV(RAND(),$C$6,$C$7)</f>
        <v/>
      </c>
    </row>
    <row r="525">
      <c r="E525" s="14">
        <f>NORM.INV(RAND(),$C$6,$C$7)</f>
        <v/>
      </c>
    </row>
    <row r="526">
      <c r="E526" s="14">
        <f>NORM.INV(RAND(),$C$6,$C$7)</f>
        <v/>
      </c>
    </row>
    <row r="527">
      <c r="E527" s="14">
        <f>NORM.INV(RAND(),$C$6,$C$7)</f>
        <v/>
      </c>
    </row>
    <row r="528">
      <c r="E528" s="14">
        <f>NORM.INV(RAND(),$C$6,$C$7)</f>
        <v/>
      </c>
    </row>
    <row r="529">
      <c r="E529" s="14">
        <f>NORM.INV(RAND(),$C$6,$C$7)</f>
        <v/>
      </c>
    </row>
    <row r="530">
      <c r="E530" s="14">
        <f>NORM.INV(RAND(),$C$6,$C$7)</f>
        <v/>
      </c>
    </row>
    <row r="531">
      <c r="E531" s="14">
        <f>NORM.INV(RAND(),$C$6,$C$7)</f>
        <v/>
      </c>
    </row>
    <row r="532">
      <c r="E532" s="14">
        <f>NORM.INV(RAND(),$C$6,$C$7)</f>
        <v/>
      </c>
    </row>
    <row r="533">
      <c r="E533" s="14">
        <f>NORM.INV(RAND(),$C$6,$C$7)</f>
        <v/>
      </c>
    </row>
    <row r="534">
      <c r="E534" s="14">
        <f>NORM.INV(RAND(),$C$6,$C$7)</f>
        <v/>
      </c>
    </row>
    <row r="535">
      <c r="E535" s="14">
        <f>NORM.INV(RAND(),$C$6,$C$7)</f>
        <v/>
      </c>
    </row>
    <row r="536">
      <c r="E536" s="14">
        <f>NORM.INV(RAND(),$C$6,$C$7)</f>
        <v/>
      </c>
    </row>
    <row r="537">
      <c r="E537" s="14">
        <f>NORM.INV(RAND(),$C$6,$C$7)</f>
        <v/>
      </c>
    </row>
    <row r="538">
      <c r="E538" s="14">
        <f>NORM.INV(RAND(),$C$6,$C$7)</f>
        <v/>
      </c>
    </row>
    <row r="539">
      <c r="E539" s="14">
        <f>NORM.INV(RAND(),$C$6,$C$7)</f>
        <v/>
      </c>
    </row>
    <row r="540">
      <c r="E540" s="14">
        <f>NORM.INV(RAND(),$C$6,$C$7)</f>
        <v/>
      </c>
    </row>
    <row r="541">
      <c r="E541" s="14">
        <f>NORM.INV(RAND(),$C$6,$C$7)</f>
        <v/>
      </c>
    </row>
    <row r="542">
      <c r="E542" s="14">
        <f>NORM.INV(RAND(),$C$6,$C$7)</f>
        <v/>
      </c>
    </row>
    <row r="543">
      <c r="E543" s="14">
        <f>NORM.INV(RAND(),$C$6,$C$7)</f>
        <v/>
      </c>
    </row>
    <row r="544">
      <c r="E544" s="14">
        <f>NORM.INV(RAND(),$C$6,$C$7)</f>
        <v/>
      </c>
    </row>
    <row r="545">
      <c r="E545" s="14">
        <f>NORM.INV(RAND(),$C$6,$C$7)</f>
        <v/>
      </c>
    </row>
    <row r="546">
      <c r="E546" s="14">
        <f>NORM.INV(RAND(),$C$6,$C$7)</f>
        <v/>
      </c>
    </row>
    <row r="547">
      <c r="E547" s="14">
        <f>NORM.INV(RAND(),$C$6,$C$7)</f>
        <v/>
      </c>
    </row>
    <row r="548">
      <c r="E548" s="14">
        <f>NORM.INV(RAND(),$C$6,$C$7)</f>
        <v/>
      </c>
    </row>
    <row r="549">
      <c r="E549" s="14">
        <f>NORM.INV(RAND(),$C$6,$C$7)</f>
        <v/>
      </c>
    </row>
    <row r="550">
      <c r="E550" s="14">
        <f>NORM.INV(RAND(),$C$6,$C$7)</f>
        <v/>
      </c>
    </row>
    <row r="551">
      <c r="E551" s="14">
        <f>NORM.INV(RAND(),$C$6,$C$7)</f>
        <v/>
      </c>
    </row>
    <row r="552">
      <c r="E552" s="14">
        <f>NORM.INV(RAND(),$C$6,$C$7)</f>
        <v/>
      </c>
    </row>
    <row r="553">
      <c r="E553" s="14">
        <f>NORM.INV(RAND(),$C$6,$C$7)</f>
        <v/>
      </c>
    </row>
    <row r="554">
      <c r="E554" s="14">
        <f>NORM.INV(RAND(),$C$6,$C$7)</f>
        <v/>
      </c>
    </row>
    <row r="555">
      <c r="E555" s="14">
        <f>NORM.INV(RAND(),$C$6,$C$7)</f>
        <v/>
      </c>
    </row>
    <row r="556">
      <c r="E556" s="14">
        <f>NORM.INV(RAND(),$C$6,$C$7)</f>
        <v/>
      </c>
    </row>
    <row r="557">
      <c r="E557" s="14">
        <f>NORM.INV(RAND(),$C$6,$C$7)</f>
        <v/>
      </c>
    </row>
    <row r="558">
      <c r="E558" s="14">
        <f>NORM.INV(RAND(),$C$6,$C$7)</f>
        <v/>
      </c>
    </row>
    <row r="559">
      <c r="E559" s="14">
        <f>NORM.INV(RAND(),$C$6,$C$7)</f>
        <v/>
      </c>
    </row>
    <row r="560">
      <c r="E560" s="14">
        <f>NORM.INV(RAND(),$C$6,$C$7)</f>
        <v/>
      </c>
    </row>
    <row r="561">
      <c r="E561" s="14">
        <f>NORM.INV(RAND(),$C$6,$C$7)</f>
        <v/>
      </c>
    </row>
    <row r="562">
      <c r="E562" s="14">
        <f>NORM.INV(RAND(),$C$6,$C$7)</f>
        <v/>
      </c>
    </row>
    <row r="563">
      <c r="E563" s="14">
        <f>NORM.INV(RAND(),$C$6,$C$7)</f>
        <v/>
      </c>
    </row>
    <row r="564">
      <c r="E564" s="14">
        <f>NORM.INV(RAND(),$C$6,$C$7)</f>
        <v/>
      </c>
    </row>
    <row r="565">
      <c r="E565" s="14">
        <f>NORM.INV(RAND(),$C$6,$C$7)</f>
        <v/>
      </c>
    </row>
    <row r="566">
      <c r="E566" s="14">
        <f>NORM.INV(RAND(),$C$6,$C$7)</f>
        <v/>
      </c>
    </row>
    <row r="567">
      <c r="E567" s="14">
        <f>NORM.INV(RAND(),$C$6,$C$7)</f>
        <v/>
      </c>
    </row>
    <row r="568">
      <c r="E568" s="14">
        <f>NORM.INV(RAND(),$C$6,$C$7)</f>
        <v/>
      </c>
    </row>
    <row r="569">
      <c r="E569" s="14">
        <f>NORM.INV(RAND(),$C$6,$C$7)</f>
        <v/>
      </c>
    </row>
    <row r="570">
      <c r="E570" s="14">
        <f>NORM.INV(RAND(),$C$6,$C$7)</f>
        <v/>
      </c>
    </row>
    <row r="571">
      <c r="E571" s="14">
        <f>NORM.INV(RAND(),$C$6,$C$7)</f>
        <v/>
      </c>
    </row>
    <row r="572">
      <c r="E572" s="14">
        <f>NORM.INV(RAND(),$C$6,$C$7)</f>
        <v/>
      </c>
    </row>
    <row r="573">
      <c r="E573" s="14">
        <f>NORM.INV(RAND(),$C$6,$C$7)</f>
        <v/>
      </c>
    </row>
    <row r="574">
      <c r="E574" s="14">
        <f>NORM.INV(RAND(),$C$6,$C$7)</f>
        <v/>
      </c>
    </row>
    <row r="575">
      <c r="E575" s="14">
        <f>NORM.INV(RAND(),$C$6,$C$7)</f>
        <v/>
      </c>
    </row>
    <row r="576">
      <c r="E576" s="14">
        <f>NORM.INV(RAND(),$C$6,$C$7)</f>
        <v/>
      </c>
    </row>
    <row r="577">
      <c r="E577" s="14">
        <f>NORM.INV(RAND(),$C$6,$C$7)</f>
        <v/>
      </c>
    </row>
    <row r="578">
      <c r="E578" s="14">
        <f>NORM.INV(RAND(),$C$6,$C$7)</f>
        <v/>
      </c>
    </row>
    <row r="579">
      <c r="E579" s="14">
        <f>NORM.INV(RAND(),$C$6,$C$7)</f>
        <v/>
      </c>
    </row>
    <row r="580">
      <c r="E580" s="14">
        <f>NORM.INV(RAND(),$C$6,$C$7)</f>
        <v/>
      </c>
    </row>
    <row r="581">
      <c r="E581" s="14">
        <f>NORM.INV(RAND(),$C$6,$C$7)</f>
        <v/>
      </c>
    </row>
    <row r="582">
      <c r="E582" s="14">
        <f>NORM.INV(RAND(),$C$6,$C$7)</f>
        <v/>
      </c>
    </row>
    <row r="583">
      <c r="E583" s="14">
        <f>NORM.INV(RAND(),$C$6,$C$7)</f>
        <v/>
      </c>
    </row>
    <row r="584">
      <c r="E584" s="14">
        <f>NORM.INV(RAND(),$C$6,$C$7)</f>
        <v/>
      </c>
    </row>
    <row r="585">
      <c r="E585" s="14">
        <f>NORM.INV(RAND(),$C$6,$C$7)</f>
        <v/>
      </c>
    </row>
    <row r="586">
      <c r="E586" s="14">
        <f>NORM.INV(RAND(),$C$6,$C$7)</f>
        <v/>
      </c>
    </row>
    <row r="587">
      <c r="E587" s="14">
        <f>NORM.INV(RAND(),$C$6,$C$7)</f>
        <v/>
      </c>
    </row>
    <row r="588">
      <c r="E588" s="14">
        <f>NORM.INV(RAND(),$C$6,$C$7)</f>
        <v/>
      </c>
    </row>
    <row r="589">
      <c r="E589" s="14">
        <f>NORM.INV(RAND(),$C$6,$C$7)</f>
        <v/>
      </c>
    </row>
    <row r="590">
      <c r="E590" s="14">
        <f>NORM.INV(RAND(),$C$6,$C$7)</f>
        <v/>
      </c>
    </row>
    <row r="591">
      <c r="E591" s="14">
        <f>NORM.INV(RAND(),$C$6,$C$7)</f>
        <v/>
      </c>
    </row>
    <row r="592">
      <c r="E592" s="14">
        <f>NORM.INV(RAND(),$C$6,$C$7)</f>
        <v/>
      </c>
    </row>
    <row r="593">
      <c r="E593" s="14">
        <f>NORM.INV(RAND(),$C$6,$C$7)</f>
        <v/>
      </c>
    </row>
    <row r="594">
      <c r="E594" s="14">
        <f>NORM.INV(RAND(),$C$6,$C$7)</f>
        <v/>
      </c>
    </row>
    <row r="595">
      <c r="E595" s="14">
        <f>NORM.INV(RAND(),$C$6,$C$7)</f>
        <v/>
      </c>
    </row>
    <row r="596">
      <c r="E596" s="14">
        <f>NORM.INV(RAND(),$C$6,$C$7)</f>
        <v/>
      </c>
    </row>
    <row r="597">
      <c r="E597" s="14">
        <f>NORM.INV(RAND(),$C$6,$C$7)</f>
        <v/>
      </c>
    </row>
    <row r="598">
      <c r="E598" s="14">
        <f>NORM.INV(RAND(),$C$6,$C$7)</f>
        <v/>
      </c>
    </row>
    <row r="599">
      <c r="E599" s="14">
        <f>NORM.INV(RAND(),$C$6,$C$7)</f>
        <v/>
      </c>
    </row>
    <row r="600">
      <c r="E600" s="14">
        <f>NORM.INV(RAND(),$C$6,$C$7)</f>
        <v/>
      </c>
    </row>
    <row r="601">
      <c r="E601" s="14">
        <f>NORM.INV(RAND(),$C$6,$C$7)</f>
        <v/>
      </c>
    </row>
    <row r="602">
      <c r="E602" s="14">
        <f>NORM.INV(RAND(),$C$6,$C$7)</f>
        <v/>
      </c>
    </row>
    <row r="603">
      <c r="E603" s="14">
        <f>NORM.INV(RAND(),$C$6,$C$7)</f>
        <v/>
      </c>
    </row>
    <row r="604">
      <c r="E604" s="14">
        <f>NORM.INV(RAND(),$C$6,$C$7)</f>
        <v/>
      </c>
    </row>
    <row r="605">
      <c r="E605" s="14">
        <f>NORM.INV(RAND(),$C$6,$C$7)</f>
        <v/>
      </c>
    </row>
    <row r="606">
      <c r="E606" s="14">
        <f>NORM.INV(RAND(),$C$6,$C$7)</f>
        <v/>
      </c>
    </row>
    <row r="607">
      <c r="E607" s="14">
        <f>NORM.INV(RAND(),$C$6,$C$7)</f>
        <v/>
      </c>
    </row>
    <row r="608">
      <c r="E608" s="14">
        <f>NORM.INV(RAND(),$C$6,$C$7)</f>
        <v/>
      </c>
    </row>
    <row r="609">
      <c r="E609" s="14">
        <f>NORM.INV(RAND(),$C$6,$C$7)</f>
        <v/>
      </c>
    </row>
    <row r="610">
      <c r="E610" s="14">
        <f>NORM.INV(RAND(),$C$6,$C$7)</f>
        <v/>
      </c>
    </row>
    <row r="611">
      <c r="E611" s="14">
        <f>NORM.INV(RAND(),$C$6,$C$7)</f>
        <v/>
      </c>
    </row>
    <row r="612">
      <c r="E612" s="14">
        <f>NORM.INV(RAND(),$C$6,$C$7)</f>
        <v/>
      </c>
    </row>
    <row r="613">
      <c r="E613" s="14">
        <f>NORM.INV(RAND(),$C$6,$C$7)</f>
        <v/>
      </c>
    </row>
    <row r="614">
      <c r="E614" s="14">
        <f>NORM.INV(RAND(),$C$6,$C$7)</f>
        <v/>
      </c>
    </row>
    <row r="615">
      <c r="E615" s="14">
        <f>NORM.INV(RAND(),$C$6,$C$7)</f>
        <v/>
      </c>
    </row>
    <row r="616">
      <c r="E616" s="14">
        <f>NORM.INV(RAND(),$C$6,$C$7)</f>
        <v/>
      </c>
    </row>
    <row r="617">
      <c r="E617" s="14">
        <f>NORM.INV(RAND(),$C$6,$C$7)</f>
        <v/>
      </c>
    </row>
    <row r="618">
      <c r="E618" s="14">
        <f>NORM.INV(RAND(),$C$6,$C$7)</f>
        <v/>
      </c>
    </row>
    <row r="619">
      <c r="E619" s="14">
        <f>NORM.INV(RAND(),$C$6,$C$7)</f>
        <v/>
      </c>
    </row>
    <row r="620">
      <c r="E620" s="14">
        <f>NORM.INV(RAND(),$C$6,$C$7)</f>
        <v/>
      </c>
    </row>
    <row r="621">
      <c r="E621" s="14">
        <f>NORM.INV(RAND(),$C$6,$C$7)</f>
        <v/>
      </c>
    </row>
    <row r="622">
      <c r="E622" s="14">
        <f>NORM.INV(RAND(),$C$6,$C$7)</f>
        <v/>
      </c>
    </row>
    <row r="623">
      <c r="E623" s="14">
        <f>NORM.INV(RAND(),$C$6,$C$7)</f>
        <v/>
      </c>
    </row>
    <row r="624">
      <c r="E624" s="14">
        <f>NORM.INV(RAND(),$C$6,$C$7)</f>
        <v/>
      </c>
    </row>
    <row r="625">
      <c r="E625" s="14">
        <f>NORM.INV(RAND(),$C$6,$C$7)</f>
        <v/>
      </c>
    </row>
    <row r="626">
      <c r="E626" s="14">
        <f>NORM.INV(RAND(),$C$6,$C$7)</f>
        <v/>
      </c>
    </row>
    <row r="627">
      <c r="E627" s="14">
        <f>NORM.INV(RAND(),$C$6,$C$7)</f>
        <v/>
      </c>
    </row>
    <row r="628">
      <c r="E628" s="14">
        <f>NORM.INV(RAND(),$C$6,$C$7)</f>
        <v/>
      </c>
    </row>
    <row r="629">
      <c r="E629" s="14">
        <f>NORM.INV(RAND(),$C$6,$C$7)</f>
        <v/>
      </c>
    </row>
    <row r="630">
      <c r="E630" s="14">
        <f>NORM.INV(RAND(),$C$6,$C$7)</f>
        <v/>
      </c>
    </row>
    <row r="631">
      <c r="E631" s="14">
        <f>NORM.INV(RAND(),$C$6,$C$7)</f>
        <v/>
      </c>
    </row>
    <row r="632">
      <c r="E632" s="14">
        <f>NORM.INV(RAND(),$C$6,$C$7)</f>
        <v/>
      </c>
    </row>
    <row r="633">
      <c r="E633" s="14">
        <f>NORM.INV(RAND(),$C$6,$C$7)</f>
        <v/>
      </c>
    </row>
    <row r="634">
      <c r="E634" s="14">
        <f>NORM.INV(RAND(),$C$6,$C$7)</f>
        <v/>
      </c>
    </row>
    <row r="635">
      <c r="E635" s="14">
        <f>NORM.INV(RAND(),$C$6,$C$7)</f>
        <v/>
      </c>
    </row>
    <row r="636">
      <c r="E636" s="14">
        <f>NORM.INV(RAND(),$C$6,$C$7)</f>
        <v/>
      </c>
    </row>
    <row r="637">
      <c r="E637" s="14">
        <f>NORM.INV(RAND(),$C$6,$C$7)</f>
        <v/>
      </c>
    </row>
    <row r="638">
      <c r="E638" s="14">
        <f>NORM.INV(RAND(),$C$6,$C$7)</f>
        <v/>
      </c>
    </row>
    <row r="639">
      <c r="E639" s="14">
        <f>NORM.INV(RAND(),$C$6,$C$7)</f>
        <v/>
      </c>
    </row>
    <row r="640">
      <c r="E640" s="14">
        <f>NORM.INV(RAND(),$C$6,$C$7)</f>
        <v/>
      </c>
    </row>
    <row r="641">
      <c r="E641" s="14">
        <f>NORM.INV(RAND(),$C$6,$C$7)</f>
        <v/>
      </c>
    </row>
    <row r="642">
      <c r="E642" s="14">
        <f>NORM.INV(RAND(),$C$6,$C$7)</f>
        <v/>
      </c>
    </row>
    <row r="643">
      <c r="E643" s="14">
        <f>NORM.INV(RAND(),$C$6,$C$7)</f>
        <v/>
      </c>
    </row>
    <row r="644">
      <c r="E644" s="14">
        <f>NORM.INV(RAND(),$C$6,$C$7)</f>
        <v/>
      </c>
    </row>
    <row r="645">
      <c r="E645" s="14">
        <f>NORM.INV(RAND(),$C$6,$C$7)</f>
        <v/>
      </c>
    </row>
    <row r="646">
      <c r="E646" s="14">
        <f>NORM.INV(RAND(),$C$6,$C$7)</f>
        <v/>
      </c>
    </row>
    <row r="647">
      <c r="E647" s="14">
        <f>NORM.INV(RAND(),$C$6,$C$7)</f>
        <v/>
      </c>
    </row>
    <row r="648">
      <c r="E648" s="14">
        <f>NORM.INV(RAND(),$C$6,$C$7)</f>
        <v/>
      </c>
    </row>
    <row r="649">
      <c r="E649" s="14">
        <f>NORM.INV(RAND(),$C$6,$C$7)</f>
        <v/>
      </c>
    </row>
    <row r="650">
      <c r="E650" s="14">
        <f>NORM.INV(RAND(),$C$6,$C$7)</f>
        <v/>
      </c>
    </row>
    <row r="651">
      <c r="E651" s="14">
        <f>NORM.INV(RAND(),$C$6,$C$7)</f>
        <v/>
      </c>
    </row>
    <row r="652">
      <c r="E652" s="14">
        <f>NORM.INV(RAND(),$C$6,$C$7)</f>
        <v/>
      </c>
    </row>
    <row r="653">
      <c r="E653" s="14">
        <f>NORM.INV(RAND(),$C$6,$C$7)</f>
        <v/>
      </c>
    </row>
    <row r="654">
      <c r="E654" s="14">
        <f>NORM.INV(RAND(),$C$6,$C$7)</f>
        <v/>
      </c>
    </row>
    <row r="655">
      <c r="E655" s="14">
        <f>NORM.INV(RAND(),$C$6,$C$7)</f>
        <v/>
      </c>
    </row>
    <row r="656">
      <c r="E656" s="14">
        <f>NORM.INV(RAND(),$C$6,$C$7)</f>
        <v/>
      </c>
    </row>
    <row r="657">
      <c r="E657" s="14">
        <f>NORM.INV(RAND(),$C$6,$C$7)</f>
        <v/>
      </c>
    </row>
    <row r="658">
      <c r="E658" s="14">
        <f>NORM.INV(RAND(),$C$6,$C$7)</f>
        <v/>
      </c>
    </row>
    <row r="659">
      <c r="E659" s="14">
        <f>NORM.INV(RAND(),$C$6,$C$7)</f>
        <v/>
      </c>
    </row>
    <row r="660">
      <c r="E660" s="14">
        <f>NORM.INV(RAND(),$C$6,$C$7)</f>
        <v/>
      </c>
    </row>
    <row r="661">
      <c r="E661" s="14">
        <f>NORM.INV(RAND(),$C$6,$C$7)</f>
        <v/>
      </c>
    </row>
    <row r="662">
      <c r="E662" s="14">
        <f>NORM.INV(RAND(),$C$6,$C$7)</f>
        <v/>
      </c>
    </row>
    <row r="663">
      <c r="E663" s="14">
        <f>NORM.INV(RAND(),$C$6,$C$7)</f>
        <v/>
      </c>
    </row>
    <row r="664">
      <c r="E664" s="14">
        <f>NORM.INV(RAND(),$C$6,$C$7)</f>
        <v/>
      </c>
    </row>
    <row r="665">
      <c r="E665" s="14">
        <f>NORM.INV(RAND(),$C$6,$C$7)</f>
        <v/>
      </c>
    </row>
    <row r="666">
      <c r="E666" s="14">
        <f>NORM.INV(RAND(),$C$6,$C$7)</f>
        <v/>
      </c>
    </row>
    <row r="667">
      <c r="E667" s="14">
        <f>NORM.INV(RAND(),$C$6,$C$7)</f>
        <v/>
      </c>
    </row>
    <row r="668">
      <c r="E668" s="14">
        <f>NORM.INV(RAND(),$C$6,$C$7)</f>
        <v/>
      </c>
    </row>
    <row r="669">
      <c r="E669" s="14">
        <f>NORM.INV(RAND(),$C$6,$C$7)</f>
        <v/>
      </c>
    </row>
    <row r="670">
      <c r="E670" s="14">
        <f>NORM.INV(RAND(),$C$6,$C$7)</f>
        <v/>
      </c>
    </row>
    <row r="671">
      <c r="E671" s="14">
        <f>NORM.INV(RAND(),$C$6,$C$7)</f>
        <v/>
      </c>
    </row>
    <row r="672">
      <c r="E672" s="14">
        <f>NORM.INV(RAND(),$C$6,$C$7)</f>
        <v/>
      </c>
    </row>
    <row r="673">
      <c r="E673" s="14">
        <f>NORM.INV(RAND(),$C$6,$C$7)</f>
        <v/>
      </c>
    </row>
    <row r="674">
      <c r="E674" s="14">
        <f>NORM.INV(RAND(),$C$6,$C$7)</f>
        <v/>
      </c>
    </row>
    <row r="675">
      <c r="E675" s="14">
        <f>NORM.INV(RAND(),$C$6,$C$7)</f>
        <v/>
      </c>
    </row>
    <row r="676">
      <c r="E676" s="14">
        <f>NORM.INV(RAND(),$C$6,$C$7)</f>
        <v/>
      </c>
    </row>
    <row r="677">
      <c r="E677" s="14">
        <f>NORM.INV(RAND(),$C$6,$C$7)</f>
        <v/>
      </c>
    </row>
    <row r="678">
      <c r="E678" s="14">
        <f>NORM.INV(RAND(),$C$6,$C$7)</f>
        <v/>
      </c>
    </row>
    <row r="679">
      <c r="E679" s="14">
        <f>NORM.INV(RAND(),$C$6,$C$7)</f>
        <v/>
      </c>
    </row>
    <row r="680">
      <c r="E680" s="14">
        <f>NORM.INV(RAND(),$C$6,$C$7)</f>
        <v/>
      </c>
    </row>
    <row r="681">
      <c r="E681" s="14">
        <f>NORM.INV(RAND(),$C$6,$C$7)</f>
        <v/>
      </c>
    </row>
    <row r="682">
      <c r="E682" s="14">
        <f>NORM.INV(RAND(),$C$6,$C$7)</f>
        <v/>
      </c>
    </row>
    <row r="683">
      <c r="E683" s="14">
        <f>NORM.INV(RAND(),$C$6,$C$7)</f>
        <v/>
      </c>
    </row>
    <row r="684">
      <c r="E684" s="14">
        <f>NORM.INV(RAND(),$C$6,$C$7)</f>
        <v/>
      </c>
    </row>
    <row r="685">
      <c r="E685" s="14">
        <f>NORM.INV(RAND(),$C$6,$C$7)</f>
        <v/>
      </c>
    </row>
    <row r="686">
      <c r="E686" s="14">
        <f>NORM.INV(RAND(),$C$6,$C$7)</f>
        <v/>
      </c>
    </row>
    <row r="687">
      <c r="E687" s="14">
        <f>NORM.INV(RAND(),$C$6,$C$7)</f>
        <v/>
      </c>
    </row>
    <row r="688">
      <c r="E688" s="14">
        <f>NORM.INV(RAND(),$C$6,$C$7)</f>
        <v/>
      </c>
    </row>
    <row r="689">
      <c r="E689" s="14">
        <f>NORM.INV(RAND(),$C$6,$C$7)</f>
        <v/>
      </c>
    </row>
    <row r="690">
      <c r="E690" s="14">
        <f>NORM.INV(RAND(),$C$6,$C$7)</f>
        <v/>
      </c>
    </row>
    <row r="691">
      <c r="E691" s="14">
        <f>NORM.INV(RAND(),$C$6,$C$7)</f>
        <v/>
      </c>
    </row>
    <row r="692">
      <c r="E692" s="14">
        <f>NORM.INV(RAND(),$C$6,$C$7)</f>
        <v/>
      </c>
    </row>
    <row r="693">
      <c r="E693" s="14">
        <f>NORM.INV(RAND(),$C$6,$C$7)</f>
        <v/>
      </c>
    </row>
    <row r="694">
      <c r="E694" s="14">
        <f>NORM.INV(RAND(),$C$6,$C$7)</f>
        <v/>
      </c>
    </row>
    <row r="695">
      <c r="E695" s="14">
        <f>NORM.INV(RAND(),$C$6,$C$7)</f>
        <v/>
      </c>
    </row>
    <row r="696">
      <c r="E696" s="14">
        <f>NORM.INV(RAND(),$C$6,$C$7)</f>
        <v/>
      </c>
    </row>
    <row r="697">
      <c r="E697" s="14">
        <f>NORM.INV(RAND(),$C$6,$C$7)</f>
        <v/>
      </c>
    </row>
    <row r="698">
      <c r="E698" s="14">
        <f>NORM.INV(RAND(),$C$6,$C$7)</f>
        <v/>
      </c>
    </row>
    <row r="699">
      <c r="E699" s="14">
        <f>NORM.INV(RAND(),$C$6,$C$7)</f>
        <v/>
      </c>
    </row>
    <row r="700">
      <c r="E700" s="14">
        <f>NORM.INV(RAND(),$C$6,$C$7)</f>
        <v/>
      </c>
    </row>
    <row r="701">
      <c r="E701" s="14">
        <f>NORM.INV(RAND(),$C$6,$C$7)</f>
        <v/>
      </c>
    </row>
    <row r="702">
      <c r="E702" s="14">
        <f>NORM.INV(RAND(),$C$6,$C$7)</f>
        <v/>
      </c>
    </row>
    <row r="703">
      <c r="E703" s="14">
        <f>NORM.INV(RAND(),$C$6,$C$7)</f>
        <v/>
      </c>
    </row>
    <row r="704">
      <c r="E704" s="14">
        <f>NORM.INV(RAND(),$C$6,$C$7)</f>
        <v/>
      </c>
    </row>
    <row r="705">
      <c r="E705" s="14">
        <f>NORM.INV(RAND(),$C$6,$C$7)</f>
        <v/>
      </c>
    </row>
    <row r="706">
      <c r="E706" s="14">
        <f>NORM.INV(RAND(),$C$6,$C$7)</f>
        <v/>
      </c>
    </row>
    <row r="707">
      <c r="E707" s="14">
        <f>NORM.INV(RAND(),$C$6,$C$7)</f>
        <v/>
      </c>
    </row>
    <row r="708">
      <c r="E708" s="14">
        <f>NORM.INV(RAND(),$C$6,$C$7)</f>
        <v/>
      </c>
    </row>
    <row r="709">
      <c r="E709" s="14">
        <f>NORM.INV(RAND(),$C$6,$C$7)</f>
        <v/>
      </c>
    </row>
    <row r="710">
      <c r="E710" s="14">
        <f>NORM.INV(RAND(),$C$6,$C$7)</f>
        <v/>
      </c>
    </row>
    <row r="711">
      <c r="E711" s="14">
        <f>NORM.INV(RAND(),$C$6,$C$7)</f>
        <v/>
      </c>
    </row>
    <row r="712">
      <c r="E712" s="14">
        <f>NORM.INV(RAND(),$C$6,$C$7)</f>
        <v/>
      </c>
    </row>
    <row r="713">
      <c r="E713" s="14">
        <f>NORM.INV(RAND(),$C$6,$C$7)</f>
        <v/>
      </c>
    </row>
    <row r="714">
      <c r="E714" s="14">
        <f>NORM.INV(RAND(),$C$6,$C$7)</f>
        <v/>
      </c>
    </row>
    <row r="715">
      <c r="E715" s="14">
        <f>NORM.INV(RAND(),$C$6,$C$7)</f>
        <v/>
      </c>
    </row>
    <row r="716">
      <c r="E716" s="14">
        <f>NORM.INV(RAND(),$C$6,$C$7)</f>
        <v/>
      </c>
    </row>
    <row r="717">
      <c r="E717" s="14">
        <f>NORM.INV(RAND(),$C$6,$C$7)</f>
        <v/>
      </c>
    </row>
    <row r="718">
      <c r="E718" s="14">
        <f>NORM.INV(RAND(),$C$6,$C$7)</f>
        <v/>
      </c>
    </row>
    <row r="719">
      <c r="E719" s="14">
        <f>NORM.INV(RAND(),$C$6,$C$7)</f>
        <v/>
      </c>
    </row>
    <row r="720">
      <c r="E720" s="14">
        <f>NORM.INV(RAND(),$C$6,$C$7)</f>
        <v/>
      </c>
    </row>
    <row r="721">
      <c r="E721" s="14">
        <f>NORM.INV(RAND(),$C$6,$C$7)</f>
        <v/>
      </c>
    </row>
    <row r="722">
      <c r="E722" s="14">
        <f>NORM.INV(RAND(),$C$6,$C$7)</f>
        <v/>
      </c>
    </row>
    <row r="723">
      <c r="E723" s="14">
        <f>NORM.INV(RAND(),$C$6,$C$7)</f>
        <v/>
      </c>
    </row>
    <row r="724">
      <c r="E724" s="14">
        <f>NORM.INV(RAND(),$C$6,$C$7)</f>
        <v/>
      </c>
    </row>
    <row r="725">
      <c r="E725" s="14">
        <f>NORM.INV(RAND(),$C$6,$C$7)</f>
        <v/>
      </c>
    </row>
    <row r="726">
      <c r="E726" s="14">
        <f>NORM.INV(RAND(),$C$6,$C$7)</f>
        <v/>
      </c>
    </row>
    <row r="727">
      <c r="E727" s="14">
        <f>NORM.INV(RAND(),$C$6,$C$7)</f>
        <v/>
      </c>
    </row>
    <row r="728">
      <c r="E728" s="14">
        <f>NORM.INV(RAND(),$C$6,$C$7)</f>
        <v/>
      </c>
    </row>
    <row r="729">
      <c r="E729" s="14">
        <f>NORM.INV(RAND(),$C$6,$C$7)</f>
        <v/>
      </c>
    </row>
    <row r="730">
      <c r="E730" s="14">
        <f>NORM.INV(RAND(),$C$6,$C$7)</f>
        <v/>
      </c>
    </row>
    <row r="731">
      <c r="E731" s="14">
        <f>NORM.INV(RAND(),$C$6,$C$7)</f>
        <v/>
      </c>
    </row>
    <row r="732">
      <c r="E732" s="14">
        <f>NORM.INV(RAND(),$C$6,$C$7)</f>
        <v/>
      </c>
    </row>
    <row r="733">
      <c r="E733" s="14">
        <f>NORM.INV(RAND(),$C$6,$C$7)</f>
        <v/>
      </c>
    </row>
    <row r="734">
      <c r="E734" s="14">
        <f>NORM.INV(RAND(),$C$6,$C$7)</f>
        <v/>
      </c>
    </row>
    <row r="735">
      <c r="E735" s="14">
        <f>NORM.INV(RAND(),$C$6,$C$7)</f>
        <v/>
      </c>
    </row>
    <row r="736">
      <c r="E736" s="14">
        <f>NORM.INV(RAND(),$C$6,$C$7)</f>
        <v/>
      </c>
    </row>
    <row r="737">
      <c r="E737" s="14">
        <f>NORM.INV(RAND(),$C$6,$C$7)</f>
        <v/>
      </c>
    </row>
    <row r="738">
      <c r="E738" s="14">
        <f>NORM.INV(RAND(),$C$6,$C$7)</f>
        <v/>
      </c>
    </row>
    <row r="739">
      <c r="E739" s="14">
        <f>NORM.INV(RAND(),$C$6,$C$7)</f>
        <v/>
      </c>
    </row>
    <row r="740">
      <c r="E740" s="14">
        <f>NORM.INV(RAND(),$C$6,$C$7)</f>
        <v/>
      </c>
    </row>
    <row r="741">
      <c r="E741" s="14">
        <f>NORM.INV(RAND(),$C$6,$C$7)</f>
        <v/>
      </c>
    </row>
    <row r="742">
      <c r="E742" s="14">
        <f>NORM.INV(RAND(),$C$6,$C$7)</f>
        <v/>
      </c>
    </row>
    <row r="743">
      <c r="E743" s="14">
        <f>NORM.INV(RAND(),$C$6,$C$7)</f>
        <v/>
      </c>
    </row>
    <row r="744">
      <c r="E744" s="14">
        <f>NORM.INV(RAND(),$C$6,$C$7)</f>
        <v/>
      </c>
    </row>
    <row r="745">
      <c r="E745" s="14">
        <f>NORM.INV(RAND(),$C$6,$C$7)</f>
        <v/>
      </c>
    </row>
    <row r="746">
      <c r="E746" s="14">
        <f>NORM.INV(RAND(),$C$6,$C$7)</f>
        <v/>
      </c>
    </row>
    <row r="747">
      <c r="E747" s="14">
        <f>NORM.INV(RAND(),$C$6,$C$7)</f>
        <v/>
      </c>
    </row>
    <row r="748">
      <c r="E748" s="14">
        <f>NORM.INV(RAND(),$C$6,$C$7)</f>
        <v/>
      </c>
    </row>
    <row r="749">
      <c r="E749" s="14">
        <f>NORM.INV(RAND(),$C$6,$C$7)</f>
        <v/>
      </c>
    </row>
    <row r="750">
      <c r="E750" s="14">
        <f>NORM.INV(RAND(),$C$6,$C$7)</f>
        <v/>
      </c>
    </row>
    <row r="751">
      <c r="E751" s="14">
        <f>NORM.INV(RAND(),$C$6,$C$7)</f>
        <v/>
      </c>
    </row>
    <row r="752">
      <c r="E752" s="14">
        <f>NORM.INV(RAND(),$C$6,$C$7)</f>
        <v/>
      </c>
    </row>
    <row r="753">
      <c r="E753" s="14">
        <f>NORM.INV(RAND(),$C$6,$C$7)</f>
        <v/>
      </c>
    </row>
    <row r="754">
      <c r="E754" s="14">
        <f>NORM.INV(RAND(),$C$6,$C$7)</f>
        <v/>
      </c>
    </row>
    <row r="755">
      <c r="E755" s="14">
        <f>NORM.INV(RAND(),$C$6,$C$7)</f>
        <v/>
      </c>
    </row>
    <row r="756">
      <c r="E756" s="14">
        <f>NORM.INV(RAND(),$C$6,$C$7)</f>
        <v/>
      </c>
    </row>
    <row r="757">
      <c r="E757" s="14">
        <f>NORM.INV(RAND(),$C$6,$C$7)</f>
        <v/>
      </c>
    </row>
    <row r="758">
      <c r="E758" s="14">
        <f>NORM.INV(RAND(),$C$6,$C$7)</f>
        <v/>
      </c>
    </row>
    <row r="759">
      <c r="E759" s="14">
        <f>NORM.INV(RAND(),$C$6,$C$7)</f>
        <v/>
      </c>
    </row>
    <row r="760">
      <c r="E760" s="14">
        <f>NORM.INV(RAND(),$C$6,$C$7)</f>
        <v/>
      </c>
    </row>
    <row r="761">
      <c r="E761" s="14">
        <f>NORM.INV(RAND(),$C$6,$C$7)</f>
        <v/>
      </c>
    </row>
    <row r="762">
      <c r="E762" s="14">
        <f>NORM.INV(RAND(),$C$6,$C$7)</f>
        <v/>
      </c>
    </row>
    <row r="763">
      <c r="E763" s="14">
        <f>NORM.INV(RAND(),$C$6,$C$7)</f>
        <v/>
      </c>
    </row>
    <row r="764">
      <c r="E764" s="14">
        <f>NORM.INV(RAND(),$C$6,$C$7)</f>
        <v/>
      </c>
    </row>
    <row r="765">
      <c r="E765" s="14">
        <f>NORM.INV(RAND(),$C$6,$C$7)</f>
        <v/>
      </c>
    </row>
    <row r="766">
      <c r="E766" s="14">
        <f>NORM.INV(RAND(),$C$6,$C$7)</f>
        <v/>
      </c>
    </row>
    <row r="767">
      <c r="E767" s="14">
        <f>NORM.INV(RAND(),$C$6,$C$7)</f>
        <v/>
      </c>
    </row>
    <row r="768">
      <c r="E768" s="14">
        <f>NORM.INV(RAND(),$C$6,$C$7)</f>
        <v/>
      </c>
    </row>
    <row r="769">
      <c r="E769" s="14">
        <f>NORM.INV(RAND(),$C$6,$C$7)</f>
        <v/>
      </c>
    </row>
    <row r="770">
      <c r="E770" s="14">
        <f>NORM.INV(RAND(),$C$6,$C$7)</f>
        <v/>
      </c>
    </row>
    <row r="771">
      <c r="E771" s="14">
        <f>NORM.INV(RAND(),$C$6,$C$7)</f>
        <v/>
      </c>
    </row>
    <row r="772">
      <c r="E772" s="14">
        <f>NORM.INV(RAND(),$C$6,$C$7)</f>
        <v/>
      </c>
    </row>
    <row r="773">
      <c r="E773" s="14">
        <f>NORM.INV(RAND(),$C$6,$C$7)</f>
        <v/>
      </c>
    </row>
    <row r="774">
      <c r="E774" s="14">
        <f>NORM.INV(RAND(),$C$6,$C$7)</f>
        <v/>
      </c>
    </row>
    <row r="775">
      <c r="E775" s="14">
        <f>NORM.INV(RAND(),$C$6,$C$7)</f>
        <v/>
      </c>
    </row>
    <row r="776">
      <c r="E776" s="14">
        <f>NORM.INV(RAND(),$C$6,$C$7)</f>
        <v/>
      </c>
    </row>
    <row r="777">
      <c r="E777" s="14">
        <f>NORM.INV(RAND(),$C$6,$C$7)</f>
        <v/>
      </c>
    </row>
    <row r="778">
      <c r="E778" s="14">
        <f>NORM.INV(RAND(),$C$6,$C$7)</f>
        <v/>
      </c>
    </row>
    <row r="779">
      <c r="E779" s="14">
        <f>NORM.INV(RAND(),$C$6,$C$7)</f>
        <v/>
      </c>
    </row>
    <row r="780">
      <c r="E780" s="14">
        <f>NORM.INV(RAND(),$C$6,$C$7)</f>
        <v/>
      </c>
    </row>
    <row r="781">
      <c r="E781" s="14">
        <f>NORM.INV(RAND(),$C$6,$C$7)</f>
        <v/>
      </c>
    </row>
    <row r="782">
      <c r="E782" s="14">
        <f>NORM.INV(RAND(),$C$6,$C$7)</f>
        <v/>
      </c>
    </row>
    <row r="783">
      <c r="E783" s="14">
        <f>NORM.INV(RAND(),$C$6,$C$7)</f>
        <v/>
      </c>
    </row>
    <row r="784">
      <c r="E784" s="14">
        <f>NORM.INV(RAND(),$C$6,$C$7)</f>
        <v/>
      </c>
    </row>
    <row r="785">
      <c r="E785" s="14">
        <f>NORM.INV(RAND(),$C$6,$C$7)</f>
        <v/>
      </c>
    </row>
    <row r="786">
      <c r="E786" s="14">
        <f>NORM.INV(RAND(),$C$6,$C$7)</f>
        <v/>
      </c>
    </row>
    <row r="787">
      <c r="E787" s="14">
        <f>NORM.INV(RAND(),$C$6,$C$7)</f>
        <v/>
      </c>
    </row>
    <row r="788">
      <c r="E788" s="14">
        <f>NORM.INV(RAND(),$C$6,$C$7)</f>
        <v/>
      </c>
    </row>
    <row r="789">
      <c r="E789" s="14">
        <f>NORM.INV(RAND(),$C$6,$C$7)</f>
        <v/>
      </c>
    </row>
    <row r="790">
      <c r="E790" s="14">
        <f>NORM.INV(RAND(),$C$6,$C$7)</f>
        <v/>
      </c>
    </row>
    <row r="791">
      <c r="E791" s="14">
        <f>NORM.INV(RAND(),$C$6,$C$7)</f>
        <v/>
      </c>
    </row>
    <row r="792">
      <c r="E792" s="14">
        <f>NORM.INV(RAND(),$C$6,$C$7)</f>
        <v/>
      </c>
    </row>
    <row r="793">
      <c r="E793" s="14">
        <f>NORM.INV(RAND(),$C$6,$C$7)</f>
        <v/>
      </c>
    </row>
    <row r="794">
      <c r="E794" s="14">
        <f>NORM.INV(RAND(),$C$6,$C$7)</f>
        <v/>
      </c>
    </row>
    <row r="795">
      <c r="E795" s="14">
        <f>NORM.INV(RAND(),$C$6,$C$7)</f>
        <v/>
      </c>
    </row>
    <row r="796">
      <c r="E796" s="14">
        <f>NORM.INV(RAND(),$C$6,$C$7)</f>
        <v/>
      </c>
    </row>
    <row r="797">
      <c r="E797" s="14">
        <f>NORM.INV(RAND(),$C$6,$C$7)</f>
        <v/>
      </c>
    </row>
    <row r="798">
      <c r="E798" s="14">
        <f>NORM.INV(RAND(),$C$6,$C$7)</f>
        <v/>
      </c>
    </row>
    <row r="799">
      <c r="E799" s="14">
        <f>NORM.INV(RAND(),$C$6,$C$7)</f>
        <v/>
      </c>
    </row>
    <row r="800">
      <c r="E800" s="14">
        <f>NORM.INV(RAND(),$C$6,$C$7)</f>
        <v/>
      </c>
    </row>
    <row r="801">
      <c r="E801" s="14">
        <f>NORM.INV(RAND(),$C$6,$C$7)</f>
        <v/>
      </c>
    </row>
    <row r="802">
      <c r="E802" s="14">
        <f>NORM.INV(RAND(),$C$6,$C$7)</f>
        <v/>
      </c>
    </row>
    <row r="803">
      <c r="E803" s="14">
        <f>NORM.INV(RAND(),$C$6,$C$7)</f>
        <v/>
      </c>
    </row>
    <row r="804">
      <c r="E804" s="14">
        <f>NORM.INV(RAND(),$C$6,$C$7)</f>
        <v/>
      </c>
    </row>
    <row r="805">
      <c r="E805" s="14">
        <f>NORM.INV(RAND(),$C$6,$C$7)</f>
        <v/>
      </c>
    </row>
    <row r="806">
      <c r="E806" s="14">
        <f>NORM.INV(RAND(),$C$6,$C$7)</f>
        <v/>
      </c>
    </row>
    <row r="807">
      <c r="E807" s="14">
        <f>NORM.INV(RAND(),$C$6,$C$7)</f>
        <v/>
      </c>
    </row>
    <row r="808">
      <c r="E808" s="14">
        <f>NORM.INV(RAND(),$C$6,$C$7)</f>
        <v/>
      </c>
    </row>
    <row r="809">
      <c r="E809" s="14">
        <f>NORM.INV(RAND(),$C$6,$C$7)</f>
        <v/>
      </c>
    </row>
    <row r="810">
      <c r="E810" s="14">
        <f>NORM.INV(RAND(),$C$6,$C$7)</f>
        <v/>
      </c>
    </row>
    <row r="811">
      <c r="E811" s="14">
        <f>NORM.INV(RAND(),$C$6,$C$7)</f>
        <v/>
      </c>
    </row>
    <row r="812">
      <c r="E812" s="14">
        <f>NORM.INV(RAND(),$C$6,$C$7)</f>
        <v/>
      </c>
    </row>
    <row r="813">
      <c r="E813" s="14">
        <f>NORM.INV(RAND(),$C$6,$C$7)</f>
        <v/>
      </c>
    </row>
    <row r="814">
      <c r="E814" s="14">
        <f>NORM.INV(RAND(),$C$6,$C$7)</f>
        <v/>
      </c>
    </row>
    <row r="815">
      <c r="E815" s="14">
        <f>NORM.INV(RAND(),$C$6,$C$7)</f>
        <v/>
      </c>
    </row>
    <row r="816">
      <c r="E816" s="14">
        <f>NORM.INV(RAND(),$C$6,$C$7)</f>
        <v/>
      </c>
    </row>
    <row r="817">
      <c r="E817" s="14">
        <f>NORM.INV(RAND(),$C$6,$C$7)</f>
        <v/>
      </c>
    </row>
    <row r="818">
      <c r="E818" s="14">
        <f>NORM.INV(RAND(),$C$6,$C$7)</f>
        <v/>
      </c>
    </row>
    <row r="819">
      <c r="E819" s="14">
        <f>NORM.INV(RAND(),$C$6,$C$7)</f>
        <v/>
      </c>
    </row>
    <row r="820">
      <c r="E820" s="14">
        <f>NORM.INV(RAND(),$C$6,$C$7)</f>
        <v/>
      </c>
    </row>
    <row r="821">
      <c r="E821" s="14">
        <f>NORM.INV(RAND(),$C$6,$C$7)</f>
        <v/>
      </c>
    </row>
    <row r="822">
      <c r="E822" s="14">
        <f>NORM.INV(RAND(),$C$6,$C$7)</f>
        <v/>
      </c>
    </row>
    <row r="823">
      <c r="E823" s="14">
        <f>NORM.INV(RAND(),$C$6,$C$7)</f>
        <v/>
      </c>
    </row>
    <row r="824">
      <c r="E824" s="14">
        <f>NORM.INV(RAND(),$C$6,$C$7)</f>
        <v/>
      </c>
    </row>
    <row r="825">
      <c r="E825" s="14">
        <f>NORM.INV(RAND(),$C$6,$C$7)</f>
        <v/>
      </c>
    </row>
    <row r="826">
      <c r="E826" s="14">
        <f>NORM.INV(RAND(),$C$6,$C$7)</f>
        <v/>
      </c>
    </row>
    <row r="827">
      <c r="E827" s="14">
        <f>NORM.INV(RAND(),$C$6,$C$7)</f>
        <v/>
      </c>
    </row>
    <row r="828">
      <c r="E828" s="14">
        <f>NORM.INV(RAND(),$C$6,$C$7)</f>
        <v/>
      </c>
    </row>
    <row r="829">
      <c r="E829" s="14">
        <f>NORM.INV(RAND(),$C$6,$C$7)</f>
        <v/>
      </c>
    </row>
    <row r="830">
      <c r="E830" s="14">
        <f>NORM.INV(RAND(),$C$6,$C$7)</f>
        <v/>
      </c>
    </row>
    <row r="831">
      <c r="E831" s="14">
        <f>NORM.INV(RAND(),$C$6,$C$7)</f>
        <v/>
      </c>
    </row>
    <row r="832">
      <c r="E832" s="14">
        <f>NORM.INV(RAND(),$C$6,$C$7)</f>
        <v/>
      </c>
    </row>
    <row r="833">
      <c r="E833" s="14">
        <f>NORM.INV(RAND(),$C$6,$C$7)</f>
        <v/>
      </c>
    </row>
    <row r="834">
      <c r="E834" s="14">
        <f>NORM.INV(RAND(),$C$6,$C$7)</f>
        <v/>
      </c>
    </row>
    <row r="835">
      <c r="E835" s="14">
        <f>NORM.INV(RAND(),$C$6,$C$7)</f>
        <v/>
      </c>
    </row>
    <row r="836">
      <c r="E836" s="14">
        <f>NORM.INV(RAND(),$C$6,$C$7)</f>
        <v/>
      </c>
    </row>
    <row r="837">
      <c r="E837" s="14">
        <f>NORM.INV(RAND(),$C$6,$C$7)</f>
        <v/>
      </c>
    </row>
    <row r="838">
      <c r="E838" s="14">
        <f>NORM.INV(RAND(),$C$6,$C$7)</f>
        <v/>
      </c>
    </row>
    <row r="839">
      <c r="E839" s="14">
        <f>NORM.INV(RAND(),$C$6,$C$7)</f>
        <v/>
      </c>
    </row>
    <row r="840">
      <c r="E840" s="14">
        <f>NORM.INV(RAND(),$C$6,$C$7)</f>
        <v/>
      </c>
    </row>
    <row r="841">
      <c r="E841" s="14">
        <f>NORM.INV(RAND(),$C$6,$C$7)</f>
        <v/>
      </c>
    </row>
    <row r="842">
      <c r="E842" s="14">
        <f>NORM.INV(RAND(),$C$6,$C$7)</f>
        <v/>
      </c>
    </row>
    <row r="843">
      <c r="E843" s="14">
        <f>NORM.INV(RAND(),$C$6,$C$7)</f>
        <v/>
      </c>
    </row>
    <row r="844">
      <c r="E844" s="14">
        <f>NORM.INV(RAND(),$C$6,$C$7)</f>
        <v/>
      </c>
    </row>
    <row r="845">
      <c r="E845" s="14">
        <f>NORM.INV(RAND(),$C$6,$C$7)</f>
        <v/>
      </c>
    </row>
    <row r="846">
      <c r="E846" s="14">
        <f>NORM.INV(RAND(),$C$6,$C$7)</f>
        <v/>
      </c>
    </row>
    <row r="847">
      <c r="E847" s="14">
        <f>NORM.INV(RAND(),$C$6,$C$7)</f>
        <v/>
      </c>
    </row>
    <row r="848">
      <c r="E848" s="14">
        <f>NORM.INV(RAND(),$C$6,$C$7)</f>
        <v/>
      </c>
    </row>
    <row r="849">
      <c r="E849" s="14">
        <f>NORM.INV(RAND(),$C$6,$C$7)</f>
        <v/>
      </c>
    </row>
    <row r="850">
      <c r="E850" s="14">
        <f>NORM.INV(RAND(),$C$6,$C$7)</f>
        <v/>
      </c>
    </row>
    <row r="851">
      <c r="E851" s="14">
        <f>NORM.INV(RAND(),$C$6,$C$7)</f>
        <v/>
      </c>
    </row>
    <row r="852">
      <c r="E852" s="14">
        <f>NORM.INV(RAND(),$C$6,$C$7)</f>
        <v/>
      </c>
    </row>
    <row r="853">
      <c r="E853" s="14">
        <f>NORM.INV(RAND(),$C$6,$C$7)</f>
        <v/>
      </c>
    </row>
    <row r="854">
      <c r="E854" s="14">
        <f>NORM.INV(RAND(),$C$6,$C$7)</f>
        <v/>
      </c>
    </row>
    <row r="855">
      <c r="E855" s="14">
        <f>NORM.INV(RAND(),$C$6,$C$7)</f>
        <v/>
      </c>
    </row>
    <row r="856">
      <c r="E856" s="14">
        <f>NORM.INV(RAND(),$C$6,$C$7)</f>
        <v/>
      </c>
    </row>
    <row r="857">
      <c r="E857" s="14">
        <f>NORM.INV(RAND(),$C$6,$C$7)</f>
        <v/>
      </c>
    </row>
    <row r="858">
      <c r="E858" s="14">
        <f>NORM.INV(RAND(),$C$6,$C$7)</f>
        <v/>
      </c>
    </row>
    <row r="859">
      <c r="E859" s="14">
        <f>NORM.INV(RAND(),$C$6,$C$7)</f>
        <v/>
      </c>
    </row>
    <row r="860">
      <c r="E860" s="14">
        <f>NORM.INV(RAND(),$C$6,$C$7)</f>
        <v/>
      </c>
    </row>
    <row r="861">
      <c r="E861" s="14">
        <f>NORM.INV(RAND(),$C$6,$C$7)</f>
        <v/>
      </c>
    </row>
    <row r="862">
      <c r="E862" s="14">
        <f>NORM.INV(RAND(),$C$6,$C$7)</f>
        <v/>
      </c>
    </row>
    <row r="863">
      <c r="E863" s="14">
        <f>NORM.INV(RAND(),$C$6,$C$7)</f>
        <v/>
      </c>
    </row>
    <row r="864">
      <c r="E864" s="14">
        <f>NORM.INV(RAND(),$C$6,$C$7)</f>
        <v/>
      </c>
    </row>
    <row r="865">
      <c r="E865" s="14">
        <f>NORM.INV(RAND(),$C$6,$C$7)</f>
        <v/>
      </c>
    </row>
    <row r="866">
      <c r="E866" s="14">
        <f>NORM.INV(RAND(),$C$6,$C$7)</f>
        <v/>
      </c>
    </row>
    <row r="867">
      <c r="E867" s="14">
        <f>NORM.INV(RAND(),$C$6,$C$7)</f>
        <v/>
      </c>
    </row>
    <row r="868">
      <c r="E868" s="14">
        <f>NORM.INV(RAND(),$C$6,$C$7)</f>
        <v/>
      </c>
    </row>
    <row r="869">
      <c r="E869" s="14">
        <f>NORM.INV(RAND(),$C$6,$C$7)</f>
        <v/>
      </c>
    </row>
    <row r="870">
      <c r="E870" s="14">
        <f>NORM.INV(RAND(),$C$6,$C$7)</f>
        <v/>
      </c>
    </row>
    <row r="871">
      <c r="E871" s="14">
        <f>NORM.INV(RAND(),$C$6,$C$7)</f>
        <v/>
      </c>
    </row>
    <row r="872">
      <c r="E872" s="14">
        <f>NORM.INV(RAND(),$C$6,$C$7)</f>
        <v/>
      </c>
    </row>
    <row r="873">
      <c r="E873" s="14">
        <f>NORM.INV(RAND(),$C$6,$C$7)</f>
        <v/>
      </c>
    </row>
    <row r="874">
      <c r="E874" s="14">
        <f>NORM.INV(RAND(),$C$6,$C$7)</f>
        <v/>
      </c>
    </row>
    <row r="875">
      <c r="E875" s="14">
        <f>NORM.INV(RAND(),$C$6,$C$7)</f>
        <v/>
      </c>
    </row>
    <row r="876">
      <c r="E876" s="14">
        <f>NORM.INV(RAND(),$C$6,$C$7)</f>
        <v/>
      </c>
    </row>
    <row r="877">
      <c r="E877" s="14">
        <f>NORM.INV(RAND(),$C$6,$C$7)</f>
        <v/>
      </c>
    </row>
    <row r="878">
      <c r="E878" s="14">
        <f>NORM.INV(RAND(),$C$6,$C$7)</f>
        <v/>
      </c>
    </row>
    <row r="879">
      <c r="E879" s="14">
        <f>NORM.INV(RAND(),$C$6,$C$7)</f>
        <v/>
      </c>
    </row>
    <row r="880">
      <c r="E880" s="14">
        <f>NORM.INV(RAND(),$C$6,$C$7)</f>
        <v/>
      </c>
    </row>
    <row r="881">
      <c r="E881" s="14">
        <f>NORM.INV(RAND(),$C$6,$C$7)</f>
        <v/>
      </c>
    </row>
    <row r="882">
      <c r="E882" s="14">
        <f>NORM.INV(RAND(),$C$6,$C$7)</f>
        <v/>
      </c>
    </row>
    <row r="883">
      <c r="E883" s="14">
        <f>NORM.INV(RAND(),$C$6,$C$7)</f>
        <v/>
      </c>
    </row>
    <row r="884">
      <c r="E884" s="14">
        <f>NORM.INV(RAND(),$C$6,$C$7)</f>
        <v/>
      </c>
    </row>
    <row r="885">
      <c r="E885" s="14">
        <f>NORM.INV(RAND(),$C$6,$C$7)</f>
        <v/>
      </c>
    </row>
    <row r="886">
      <c r="E886" s="14">
        <f>NORM.INV(RAND(),$C$6,$C$7)</f>
        <v/>
      </c>
    </row>
    <row r="887">
      <c r="E887" s="14">
        <f>NORM.INV(RAND(),$C$6,$C$7)</f>
        <v/>
      </c>
    </row>
    <row r="888">
      <c r="E888" s="14">
        <f>NORM.INV(RAND(),$C$6,$C$7)</f>
        <v/>
      </c>
    </row>
    <row r="889">
      <c r="E889" s="14">
        <f>NORM.INV(RAND(),$C$6,$C$7)</f>
        <v/>
      </c>
    </row>
    <row r="890">
      <c r="E890" s="14">
        <f>NORM.INV(RAND(),$C$6,$C$7)</f>
        <v/>
      </c>
    </row>
    <row r="891">
      <c r="E891" s="14">
        <f>NORM.INV(RAND(),$C$6,$C$7)</f>
        <v/>
      </c>
    </row>
    <row r="892">
      <c r="E892" s="14">
        <f>NORM.INV(RAND(),$C$6,$C$7)</f>
        <v/>
      </c>
    </row>
    <row r="893">
      <c r="E893" s="14">
        <f>NORM.INV(RAND(),$C$6,$C$7)</f>
        <v/>
      </c>
    </row>
    <row r="894">
      <c r="E894" s="14">
        <f>NORM.INV(RAND(),$C$6,$C$7)</f>
        <v/>
      </c>
    </row>
    <row r="895">
      <c r="E895" s="14">
        <f>NORM.INV(RAND(),$C$6,$C$7)</f>
        <v/>
      </c>
    </row>
    <row r="896">
      <c r="E896" s="14">
        <f>NORM.INV(RAND(),$C$6,$C$7)</f>
        <v/>
      </c>
    </row>
    <row r="897">
      <c r="E897" s="14">
        <f>NORM.INV(RAND(),$C$6,$C$7)</f>
        <v/>
      </c>
    </row>
    <row r="898">
      <c r="E898" s="14">
        <f>NORM.INV(RAND(),$C$6,$C$7)</f>
        <v/>
      </c>
    </row>
    <row r="899">
      <c r="E899" s="14">
        <f>NORM.INV(RAND(),$C$6,$C$7)</f>
        <v/>
      </c>
    </row>
    <row r="900">
      <c r="E900" s="14">
        <f>NORM.INV(RAND(),$C$6,$C$7)</f>
        <v/>
      </c>
    </row>
    <row r="901">
      <c r="E901" s="14">
        <f>NORM.INV(RAND(),$C$6,$C$7)</f>
        <v/>
      </c>
    </row>
    <row r="902">
      <c r="E902" s="14">
        <f>NORM.INV(RAND(),$C$6,$C$7)</f>
        <v/>
      </c>
    </row>
    <row r="903">
      <c r="E903" s="14">
        <f>NORM.INV(RAND(),$C$6,$C$7)</f>
        <v/>
      </c>
    </row>
    <row r="904">
      <c r="E904" s="14">
        <f>NORM.INV(RAND(),$C$6,$C$7)</f>
        <v/>
      </c>
    </row>
    <row r="905">
      <c r="E905" s="14">
        <f>NORM.INV(RAND(),$C$6,$C$7)</f>
        <v/>
      </c>
    </row>
    <row r="906">
      <c r="E906" s="14">
        <f>NORM.INV(RAND(),$C$6,$C$7)</f>
        <v/>
      </c>
    </row>
    <row r="907">
      <c r="E907" s="14">
        <f>NORM.INV(RAND(),$C$6,$C$7)</f>
        <v/>
      </c>
    </row>
    <row r="908">
      <c r="E908" s="14">
        <f>NORM.INV(RAND(),$C$6,$C$7)</f>
        <v/>
      </c>
    </row>
    <row r="909">
      <c r="E909" s="14">
        <f>NORM.INV(RAND(),$C$6,$C$7)</f>
        <v/>
      </c>
    </row>
    <row r="910">
      <c r="E910" s="14">
        <f>NORM.INV(RAND(),$C$6,$C$7)</f>
        <v/>
      </c>
    </row>
    <row r="911">
      <c r="E911" s="14">
        <f>NORM.INV(RAND(),$C$6,$C$7)</f>
        <v/>
      </c>
    </row>
    <row r="912">
      <c r="E912" s="14">
        <f>NORM.INV(RAND(),$C$6,$C$7)</f>
        <v/>
      </c>
    </row>
    <row r="913">
      <c r="E913" s="14">
        <f>NORM.INV(RAND(),$C$6,$C$7)</f>
        <v/>
      </c>
    </row>
    <row r="914">
      <c r="E914" s="14">
        <f>NORM.INV(RAND(),$C$6,$C$7)</f>
        <v/>
      </c>
    </row>
    <row r="915">
      <c r="E915" s="14">
        <f>NORM.INV(RAND(),$C$6,$C$7)</f>
        <v/>
      </c>
    </row>
    <row r="916">
      <c r="E916" s="14">
        <f>NORM.INV(RAND(),$C$6,$C$7)</f>
        <v/>
      </c>
    </row>
    <row r="917">
      <c r="E917" s="14">
        <f>NORM.INV(RAND(),$C$6,$C$7)</f>
        <v/>
      </c>
    </row>
    <row r="918">
      <c r="E918" s="14">
        <f>NORM.INV(RAND(),$C$6,$C$7)</f>
        <v/>
      </c>
    </row>
    <row r="919">
      <c r="E919" s="14">
        <f>NORM.INV(RAND(),$C$6,$C$7)</f>
        <v/>
      </c>
    </row>
    <row r="920">
      <c r="E920" s="14">
        <f>NORM.INV(RAND(),$C$6,$C$7)</f>
        <v/>
      </c>
    </row>
    <row r="921">
      <c r="E921" s="14">
        <f>NORM.INV(RAND(),$C$6,$C$7)</f>
        <v/>
      </c>
    </row>
    <row r="922">
      <c r="E922" s="14">
        <f>NORM.INV(RAND(),$C$6,$C$7)</f>
        <v/>
      </c>
    </row>
    <row r="923">
      <c r="E923" s="14">
        <f>NORM.INV(RAND(),$C$6,$C$7)</f>
        <v/>
      </c>
    </row>
    <row r="924">
      <c r="E924" s="14">
        <f>NORM.INV(RAND(),$C$6,$C$7)</f>
        <v/>
      </c>
    </row>
    <row r="925">
      <c r="E925" s="14">
        <f>NORM.INV(RAND(),$C$6,$C$7)</f>
        <v/>
      </c>
    </row>
    <row r="926">
      <c r="E926" s="14">
        <f>NORM.INV(RAND(),$C$6,$C$7)</f>
        <v/>
      </c>
    </row>
    <row r="927">
      <c r="E927" s="14">
        <f>NORM.INV(RAND(),$C$6,$C$7)</f>
        <v/>
      </c>
    </row>
    <row r="928">
      <c r="E928" s="14">
        <f>NORM.INV(RAND(),$C$6,$C$7)</f>
        <v/>
      </c>
    </row>
    <row r="929">
      <c r="E929" s="14">
        <f>NORM.INV(RAND(),$C$6,$C$7)</f>
        <v/>
      </c>
    </row>
    <row r="930">
      <c r="E930" s="14">
        <f>NORM.INV(RAND(),$C$6,$C$7)</f>
        <v/>
      </c>
    </row>
    <row r="931">
      <c r="E931" s="14">
        <f>NORM.INV(RAND(),$C$6,$C$7)</f>
        <v/>
      </c>
    </row>
    <row r="932">
      <c r="E932" s="14">
        <f>NORM.INV(RAND(),$C$6,$C$7)</f>
        <v/>
      </c>
    </row>
    <row r="933">
      <c r="E933" s="14">
        <f>NORM.INV(RAND(),$C$6,$C$7)</f>
        <v/>
      </c>
    </row>
    <row r="934">
      <c r="E934" s="14">
        <f>NORM.INV(RAND(),$C$6,$C$7)</f>
        <v/>
      </c>
    </row>
    <row r="935">
      <c r="E935" s="14">
        <f>NORM.INV(RAND(),$C$6,$C$7)</f>
        <v/>
      </c>
    </row>
    <row r="936">
      <c r="E936" s="14">
        <f>NORM.INV(RAND(),$C$6,$C$7)</f>
        <v/>
      </c>
    </row>
    <row r="937">
      <c r="E937" s="14">
        <f>NORM.INV(RAND(),$C$6,$C$7)</f>
        <v/>
      </c>
    </row>
    <row r="938">
      <c r="E938" s="14">
        <f>NORM.INV(RAND(),$C$6,$C$7)</f>
        <v/>
      </c>
    </row>
    <row r="939">
      <c r="E939" s="14">
        <f>NORM.INV(RAND(),$C$6,$C$7)</f>
        <v/>
      </c>
    </row>
    <row r="940">
      <c r="E940" s="14">
        <f>NORM.INV(RAND(),$C$6,$C$7)</f>
        <v/>
      </c>
    </row>
    <row r="941">
      <c r="E941" s="14">
        <f>NORM.INV(RAND(),$C$6,$C$7)</f>
        <v/>
      </c>
    </row>
    <row r="942">
      <c r="E942" s="14">
        <f>NORM.INV(RAND(),$C$6,$C$7)</f>
        <v/>
      </c>
    </row>
    <row r="943">
      <c r="E943" s="14">
        <f>NORM.INV(RAND(),$C$6,$C$7)</f>
        <v/>
      </c>
    </row>
    <row r="944">
      <c r="E944" s="14">
        <f>NORM.INV(RAND(),$C$6,$C$7)</f>
        <v/>
      </c>
    </row>
    <row r="945">
      <c r="E945" s="14">
        <f>NORM.INV(RAND(),$C$6,$C$7)</f>
        <v/>
      </c>
    </row>
    <row r="946">
      <c r="E946" s="14">
        <f>NORM.INV(RAND(),$C$6,$C$7)</f>
        <v/>
      </c>
    </row>
    <row r="947">
      <c r="E947" s="14">
        <f>NORM.INV(RAND(),$C$6,$C$7)</f>
        <v/>
      </c>
    </row>
    <row r="948">
      <c r="E948" s="14">
        <f>NORM.INV(RAND(),$C$6,$C$7)</f>
        <v/>
      </c>
    </row>
    <row r="949">
      <c r="E949" s="14">
        <f>NORM.INV(RAND(),$C$6,$C$7)</f>
        <v/>
      </c>
    </row>
    <row r="950">
      <c r="E950" s="14">
        <f>NORM.INV(RAND(),$C$6,$C$7)</f>
        <v/>
      </c>
    </row>
    <row r="951">
      <c r="E951" s="14">
        <f>NORM.INV(RAND(),$C$6,$C$7)</f>
        <v/>
      </c>
    </row>
    <row r="952">
      <c r="E952" s="14">
        <f>NORM.INV(RAND(),$C$6,$C$7)</f>
        <v/>
      </c>
    </row>
    <row r="953">
      <c r="E953" s="14">
        <f>NORM.INV(RAND(),$C$6,$C$7)</f>
        <v/>
      </c>
    </row>
    <row r="954">
      <c r="E954" s="14">
        <f>NORM.INV(RAND(),$C$6,$C$7)</f>
        <v/>
      </c>
    </row>
    <row r="955">
      <c r="E955" s="14">
        <f>NORM.INV(RAND(),$C$6,$C$7)</f>
        <v/>
      </c>
    </row>
    <row r="956">
      <c r="E956" s="14">
        <f>NORM.INV(RAND(),$C$6,$C$7)</f>
        <v/>
      </c>
    </row>
    <row r="957">
      <c r="E957" s="14">
        <f>NORM.INV(RAND(),$C$6,$C$7)</f>
        <v/>
      </c>
    </row>
    <row r="958">
      <c r="E958" s="14">
        <f>NORM.INV(RAND(),$C$6,$C$7)</f>
        <v/>
      </c>
    </row>
    <row r="959">
      <c r="E959" s="14">
        <f>NORM.INV(RAND(),$C$6,$C$7)</f>
        <v/>
      </c>
    </row>
    <row r="960">
      <c r="E960" s="14">
        <f>NORM.INV(RAND(),$C$6,$C$7)</f>
        <v/>
      </c>
    </row>
    <row r="961">
      <c r="E961" s="14">
        <f>NORM.INV(RAND(),$C$6,$C$7)</f>
        <v/>
      </c>
    </row>
    <row r="962">
      <c r="E962" s="14">
        <f>NORM.INV(RAND(),$C$6,$C$7)</f>
        <v/>
      </c>
    </row>
    <row r="963">
      <c r="E963" s="14">
        <f>NORM.INV(RAND(),$C$6,$C$7)</f>
        <v/>
      </c>
    </row>
    <row r="964">
      <c r="E964" s="14">
        <f>NORM.INV(RAND(),$C$6,$C$7)</f>
        <v/>
      </c>
    </row>
    <row r="965">
      <c r="E965" s="14">
        <f>NORM.INV(RAND(),$C$6,$C$7)</f>
        <v/>
      </c>
    </row>
    <row r="966">
      <c r="E966" s="14">
        <f>NORM.INV(RAND(),$C$6,$C$7)</f>
        <v/>
      </c>
    </row>
    <row r="967">
      <c r="E967" s="14">
        <f>NORM.INV(RAND(),$C$6,$C$7)</f>
        <v/>
      </c>
    </row>
    <row r="968">
      <c r="E968" s="14">
        <f>NORM.INV(RAND(),$C$6,$C$7)</f>
        <v/>
      </c>
    </row>
    <row r="969">
      <c r="E969" s="14">
        <f>NORM.INV(RAND(),$C$6,$C$7)</f>
        <v/>
      </c>
    </row>
    <row r="970">
      <c r="E970" s="14">
        <f>NORM.INV(RAND(),$C$6,$C$7)</f>
        <v/>
      </c>
    </row>
    <row r="971">
      <c r="E971" s="14">
        <f>NORM.INV(RAND(),$C$6,$C$7)</f>
        <v/>
      </c>
    </row>
    <row r="972">
      <c r="E972" s="14">
        <f>NORM.INV(RAND(),$C$6,$C$7)</f>
        <v/>
      </c>
    </row>
    <row r="973">
      <c r="E973" s="14">
        <f>NORM.INV(RAND(),$C$6,$C$7)</f>
        <v/>
      </c>
    </row>
    <row r="974">
      <c r="E974" s="14">
        <f>NORM.INV(RAND(),$C$6,$C$7)</f>
        <v/>
      </c>
    </row>
    <row r="975">
      <c r="E975" s="14">
        <f>NORM.INV(RAND(),$C$6,$C$7)</f>
        <v/>
      </c>
    </row>
    <row r="976">
      <c r="E976" s="14">
        <f>NORM.INV(RAND(),$C$6,$C$7)</f>
        <v/>
      </c>
    </row>
    <row r="977">
      <c r="E977" s="14">
        <f>NORM.INV(RAND(),$C$6,$C$7)</f>
        <v/>
      </c>
    </row>
    <row r="978">
      <c r="E978" s="14">
        <f>NORM.INV(RAND(),$C$6,$C$7)</f>
        <v/>
      </c>
    </row>
    <row r="979">
      <c r="E979" s="14">
        <f>NORM.INV(RAND(),$C$6,$C$7)</f>
        <v/>
      </c>
    </row>
    <row r="980">
      <c r="E980" s="14">
        <f>NORM.INV(RAND(),$C$6,$C$7)</f>
        <v/>
      </c>
    </row>
    <row r="981">
      <c r="E981" s="14">
        <f>NORM.INV(RAND(),$C$6,$C$7)</f>
        <v/>
      </c>
    </row>
    <row r="982">
      <c r="E982" s="14">
        <f>NORM.INV(RAND(),$C$6,$C$7)</f>
        <v/>
      </c>
    </row>
    <row r="983">
      <c r="E983" s="14">
        <f>NORM.INV(RAND(),$C$6,$C$7)</f>
        <v/>
      </c>
    </row>
    <row r="984">
      <c r="E984" s="14">
        <f>NORM.INV(RAND(),$C$6,$C$7)</f>
        <v/>
      </c>
    </row>
    <row r="985">
      <c r="E985" s="14">
        <f>NORM.INV(RAND(),$C$6,$C$7)</f>
        <v/>
      </c>
    </row>
    <row r="986">
      <c r="E986" s="14">
        <f>NORM.INV(RAND(),$C$6,$C$7)</f>
        <v/>
      </c>
    </row>
    <row r="987">
      <c r="E987" s="14">
        <f>NORM.INV(RAND(),$C$6,$C$7)</f>
        <v/>
      </c>
    </row>
    <row r="988">
      <c r="E988" s="14">
        <f>NORM.INV(RAND(),$C$6,$C$7)</f>
        <v/>
      </c>
    </row>
    <row r="989">
      <c r="E989" s="14">
        <f>NORM.INV(RAND(),$C$6,$C$7)</f>
        <v/>
      </c>
    </row>
    <row r="990">
      <c r="E990" s="14">
        <f>NORM.INV(RAND(),$C$6,$C$7)</f>
        <v/>
      </c>
    </row>
    <row r="991">
      <c r="E991" s="14">
        <f>NORM.INV(RAND(),$C$6,$C$7)</f>
        <v/>
      </c>
    </row>
    <row r="992">
      <c r="E992" s="14">
        <f>NORM.INV(RAND(),$C$6,$C$7)</f>
        <v/>
      </c>
    </row>
    <row r="993">
      <c r="E993" s="14">
        <f>NORM.INV(RAND(),$C$6,$C$7)</f>
        <v/>
      </c>
    </row>
    <row r="994">
      <c r="E994" s="14">
        <f>NORM.INV(RAND(),$C$6,$C$7)</f>
        <v/>
      </c>
    </row>
    <row r="995">
      <c r="E995" s="14">
        <f>NORM.INV(RAND(),$C$6,$C$7)</f>
        <v/>
      </c>
    </row>
    <row r="996">
      <c r="E996" s="14">
        <f>NORM.INV(RAND(),$C$6,$C$7)</f>
        <v/>
      </c>
    </row>
    <row r="997">
      <c r="E997" s="14">
        <f>NORM.INV(RAND(),$C$6,$C$7)</f>
        <v/>
      </c>
    </row>
    <row r="998">
      <c r="E998" s="14">
        <f>NORM.INV(RAND(),$C$6,$C$7)</f>
        <v/>
      </c>
    </row>
    <row r="999">
      <c r="E999" s="14">
        <f>NORM.INV(RAND(),$C$6,$C$7)</f>
        <v/>
      </c>
    </row>
    <row r="1000">
      <c r="E1000" s="14">
        <f>NORM.INV(RAND(),$C$6,$C$7)</f>
        <v/>
      </c>
    </row>
    <row r="1001">
      <c r="E1001" s="14">
        <f>NORM.INV(RAND(),$C$6,$C$7)</f>
        <v/>
      </c>
    </row>
    <row r="1002">
      <c r="E1002" s="14">
        <f>NORM.INV(RAND(),$C$6,$C$7)</f>
        <v/>
      </c>
    </row>
    <row r="1003">
      <c r="E1003" s="14">
        <f>NORM.INV(RAND(),$C$6,$C$7)</f>
        <v/>
      </c>
    </row>
    <row r="1004">
      <c r="E1004" s="14">
        <f>NORM.INV(RAND(),$C$6,$C$7)</f>
        <v/>
      </c>
    </row>
    <row r="1005">
      <c r="E1005" s="14">
        <f>NORM.INV(RAND(),$C$6,$C$7)</f>
        <v/>
      </c>
    </row>
    <row r="1006">
      <c r="E1006" s="14">
        <f>NORM.INV(RAND(),$C$6,$C$7)</f>
        <v/>
      </c>
    </row>
    <row r="1007">
      <c r="E1007" s="14">
        <f>NORM.INV(RAND(),$C$6,$C$7)</f>
        <v/>
      </c>
    </row>
    <row r="1008">
      <c r="E1008" s="14">
        <f>NORM.INV(RAND(),$C$6,$C$7)</f>
        <v/>
      </c>
    </row>
    <row r="1009">
      <c r="E1009" s="14">
        <f>NORM.INV(RAND(),$C$6,$C$7)</f>
        <v/>
      </c>
    </row>
    <row r="1010">
      <c r="E1010" s="14">
        <f>NORM.INV(RAND(),$C$6,$C$7)</f>
        <v/>
      </c>
    </row>
    <row r="1011">
      <c r="E1011" s="14">
        <f>NORM.INV(RAND(),$C$6,$C$7)</f>
        <v/>
      </c>
    </row>
    <row r="1012">
      <c r="E1012" s="14">
        <f>NORM.INV(RAND(),$C$6,$C$7)</f>
        <v/>
      </c>
    </row>
    <row r="1014" ht="48" customHeight="1">
      <c r="B1014" s="18" t="inlineStr">
        <is>
          <t>Setiap sel di kolom E = NORM.INV(RAND(); μ; σ) = satu skenario return harian. Tekan F9 (Windows) / Cmd+= (Mac) untuk re-sample — VaR akan sedikit berubah karena RAND() volatile. Dengan N=1000, VaR MC biasanya dalam ±0,3% dari VaR parametrik (karena keduanya asumsi normal yang sama). Kekuatan MC muncul saat Anda mengganti NORM.INV dengan distribusi t (ekor lebih gemuk) atau model harga path-dependent.</t>
        </is>
      </c>
    </row>
  </sheetData>
  <mergeCells count="4">
    <mergeCell ref="B11:E11"/>
    <mergeCell ref="B1014:E1014"/>
    <mergeCell ref="B3:E3"/>
    <mergeCell ref="B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8" customWidth="1" min="3" max="3"/>
    <col width="62" customWidth="1" min="4" max="4"/>
  </cols>
  <sheetData>
    <row r="2" ht="24" customHeight="1">
      <c r="B2" s="1" t="inlineStr">
        <is>
          <t>BACKTESTING — KUPIEC POF TEST &amp; ZONA LAMPU BASEL</t>
        </is>
      </c>
    </row>
    <row r="3" ht="30" customHeight="1">
      <c r="B3" s="2" t="inlineStr">
        <is>
          <t>Uji apakah jumlah pelanggaran (return &lt; -VaR) konsisten dengan α. Kupiec POF: bandingkan rasio pelanggaran observasi vs ekspektasi. Basel: zona lampu hijau/kuning/merah.</t>
        </is>
      </c>
    </row>
    <row r="5">
      <c r="B5" s="5" t="inlineStr">
        <is>
          <t>α (confidence level)</t>
        </is>
      </c>
      <c r="C5" s="10">
        <f>DATA_HISTORIS!$C$6</f>
        <v/>
      </c>
      <c r="D5" s="9" t="inlineStr">
        <is>
          <t>Confidence level VaR yang di-backtest.</t>
        </is>
      </c>
    </row>
    <row r="6">
      <c r="B6" s="5" t="inlineStr">
        <is>
          <t>Jumlah observasi (T)</t>
        </is>
      </c>
      <c r="C6" s="13">
        <f>COUNT(DATA_HISTORIS!$D$11:$D$110)</f>
        <v/>
      </c>
      <c r="D6" s="9" t="inlineStr">
        <is>
          <t>Jumlah hari di jendela backtest.</t>
        </is>
      </c>
    </row>
    <row r="7">
      <c r="B7" s="5" t="inlineStr">
        <is>
          <t>Ekspektasi pelanggaran (T·(1-α))</t>
        </is>
      </c>
      <c r="C7" s="27">
        <f>$C$6*(1-$C$5)</f>
        <v/>
      </c>
      <c r="D7" s="9">
        <f> T × (1-α). Mis. T=100, α=95% → ekspektasi 5 pelanggaran.</f>
        <v/>
      </c>
    </row>
    <row r="9">
      <c r="B9" s="3" t="inlineStr">
        <is>
          <t>PILIH METODE VaR YANG DI-BACKTEST</t>
        </is>
      </c>
      <c r="C9" s="19" t="n"/>
      <c r="D9" s="20" t="n"/>
    </row>
    <row r="10">
      <c r="B10" s="5" t="inlineStr">
        <is>
          <t>VaR% yang diuji (default PARAMETRIK)</t>
        </is>
      </c>
      <c r="C10" s="10">
        <f>PARAMETRIK!C13</f>
        <v/>
      </c>
      <c r="D10" s="9" t="inlineStr">
        <is>
          <t>Ganti dengan =HISTORICAL!C10 atau =MONTE_CARLO!C13 untuk uji metode lain. Atau ketik angka manual.</t>
        </is>
      </c>
    </row>
    <row r="12">
      <c r="B12" s="3" t="inlineStr">
        <is>
          <t>HITUNG PELANGGARAN</t>
        </is>
      </c>
      <c r="C12" s="19" t="n"/>
      <c r="D12" s="20" t="n"/>
    </row>
    <row r="13">
      <c r="B13" s="5" t="inlineStr">
        <is>
          <t>Pelanggaran observasi (return &lt; -VaR%)</t>
        </is>
      </c>
      <c r="C13" s="28">
        <f>COUNTIF(DATA_HISTORIS!$D$11:$D$110,"&lt;"&amp;-$C$10)</f>
        <v/>
      </c>
      <c r="D13" s="9">
        <f> COUNTIF(return; &lt; -VaR%). Jumlah hari di mana kerugian nyata melampaui VaR.</f>
        <v/>
      </c>
    </row>
    <row r="14">
      <c r="B14" s="5" t="inlineStr">
        <is>
          <t>Rasio pelanggaran (π̂)</t>
        </is>
      </c>
      <c r="C14" s="14">
        <f>$C$13/$C$6</f>
        <v/>
      </c>
      <c r="D14" s="9">
        <f> X / T. Frekuensi pelanggaran observasi. Bandingkan dengan (1-α).</f>
        <v/>
      </c>
    </row>
    <row r="15">
      <c r="B15" s="5" t="inlineStr">
        <is>
          <t>Rasio ekspektasi (1-α)</t>
        </is>
      </c>
      <c r="C15" s="14">
        <f>1-$C$5</f>
        <v/>
      </c>
    </row>
    <row r="17">
      <c r="B17" s="3" t="inlineStr">
        <is>
          <t>UJI KUPIEC POF (Likelihood Ratio)</t>
        </is>
      </c>
      <c r="C17" s="19" t="n"/>
      <c r="D17" s="20" t="n"/>
    </row>
    <row r="18" ht="30" customHeight="1">
      <c r="B18" s="5" t="inlineStr">
        <is>
          <t>LR statistik (χ² df=1)</t>
        </is>
      </c>
      <c r="C18" s="21">
        <f>IF($C$13=0,-2*(($C$6-$C$13)*LN((1-$C$13/$C$6)/(1-(1-$C$5))) ),-2*(($C$6-$C$13)*LN((1-$C$13/$C$6)/(1-(1-$C$5)))+$C$13*LN(($C$13/$C$6)/(1-$C$5))))</f>
        <v/>
      </c>
      <c r="D18" s="9" t="inlineStr">
        <is>
          <t>LR_POF = -2·ln[ (1-π̂)^(T-X)·π̂^X / (1-p)^(T-X)·p^X ], π̂=X/T, p=1-α. Distribusi χ² df=1. H0: model VaR akurat (π̂ = p = 1-α).</t>
        </is>
      </c>
    </row>
    <row r="19">
      <c r="B19" s="5" t="inlineStr">
        <is>
          <t>Nilai kritis χ² df=1 (5%)</t>
        </is>
      </c>
      <c r="C19" s="21">
        <f>CHISQ.INV(0.95,1)</f>
        <v/>
      </c>
      <c r="D19" s="9">
        <f> 3,841. Ambang tolak H0 pada signifikansi 5%.</f>
        <v/>
      </c>
    </row>
    <row r="20">
      <c r="B20" s="5" t="inlineStr">
        <is>
          <t>p-value</t>
        </is>
      </c>
      <c r="C20" s="14">
        <f>CHISQ.DIST.RT($C$18,1)</f>
        <v/>
      </c>
      <c r="D20" s="9" t="inlineStr">
        <is>
          <t>Probabilitas observasi LR seekstrem ini bila H0 benar.</t>
        </is>
      </c>
    </row>
    <row r="21">
      <c r="B21" s="5" t="inlineStr">
        <is>
          <t>Hasil uji (Kupiec)</t>
        </is>
      </c>
      <c r="C21" s="29">
        <f>IF($C$18&lt;=3.841,"PASS — model VaR akurat (π̂ ≈ 1-α)","FAIL — pelanggaran tidak sesuai α; revisi VaR")</f>
        <v/>
      </c>
      <c r="D21" s="9" t="inlineStr">
        <is>
          <t>PASS bila LR ≤ 3,841 (tidak tolak H0).</t>
        </is>
      </c>
    </row>
    <row r="23">
      <c r="B23" s="3" t="inlineStr">
        <is>
          <t>ZONA LAMPU BASEL (basis 250 hari, α=99%)</t>
        </is>
      </c>
      <c r="C23" s="19" t="n"/>
      <c r="D23" s="20" t="n"/>
    </row>
    <row r="24" ht="44" customHeight="1">
      <c r="B24" s="5" t="inlineStr">
        <is>
          <t>Zona (diskrit, basis sampel ini)</t>
        </is>
      </c>
      <c r="C24" s="30">
        <f>IF($C$13=0,"HIJAU — sempurna (tapi curiga terlalu konservatif)",IF($C$13&lt;=2,"HIJAU — akurat",IF($C$13&lt;=4,"KUNING — zona aman atas, perlu monitoring",IF($C$13&lt;=9,"KUNING — penalti multiplier naik","MERAH — model ditolak, wajib revisi"))))</f>
        <v/>
      </c>
      <c r="D24" s="9" t="inlineStr">
        <is>
          <t>Basel memetakan jumlah pelanggaran/tahun ke zona. Hijau (0-4): ok. Kuning (5-9): penalti. Merah (≥10): model ditolak. Cutoff di atas adalah diskrit untuk sampel kecil; standar Basel asli pakai basis 250 hari α=99%.</t>
        </is>
      </c>
    </row>
    <row r="26" ht="48" customHeight="1">
      <c r="B26" s="18" t="inlineStr">
        <is>
          <t>Catatan penting: Kupiec POF adalah uji UNCONDITIONAL — ia hanya cek jumlah pelanggaran, bukan pola waktunya. Bila pelanggaran menggerombol (mis. semua terjadi saat krisis Maret 2020), model tetap bermasalah walau jumlah totalnya PASS. Uji lanjutan: Christoffersen independence test. Untuk sampel T=100, kekuatan uji terbatas — gunakan ≥ 250 obs (1 tahun) untuk backtest regulator yang valid.</t>
        </is>
      </c>
    </row>
  </sheetData>
  <mergeCells count="7">
    <mergeCell ref="B3:D3"/>
    <mergeCell ref="B23:D23"/>
    <mergeCell ref="B17:D17"/>
    <mergeCell ref="B9:D9"/>
    <mergeCell ref="B26:D26"/>
    <mergeCell ref="B12:D12"/>
    <mergeCell ref="B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K10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7" customWidth="1" min="3" max="3"/>
    <col width="17" customWidth="1" min="4" max="4"/>
    <col width="17" customWidth="1" min="5" max="5"/>
    <col width="17" customWidth="1" min="6" max="6"/>
    <col width="17" customWidth="1" min="7" max="7"/>
    <col width="17" customWidth="1" min="8" max="8"/>
    <col width="14" customWidth="1" min="10" max="10"/>
    <col width="14" customWidth="1" min="11" max="11"/>
  </cols>
  <sheetData>
    <row r="2" ht="24" customHeight="1">
      <c r="B2" s="1" t="inlineStr">
        <is>
          <t>KOMPARASI 3 METODE VaR — TABEL + GRAFIK</t>
        </is>
      </c>
    </row>
    <row r="3" ht="30" customHeight="1">
      <c r="B3" s="2" t="inlineStr">
        <is>
          <t>VaR% dan VaR Rp pada α = 90% / 95% / 99% untuk Historical, Parametrik, Monte Carlo. Lihat chart batang di kanan untuk perbandingan visual.</t>
        </is>
      </c>
    </row>
    <row r="5">
      <c r="B5" s="15" t="inlineStr">
        <is>
          <t>α (conf. level)</t>
        </is>
      </c>
      <c r="C5" s="15" t="inlineStr">
        <is>
          <t>Historical %</t>
        </is>
      </c>
      <c r="D5" s="15" t="inlineStr">
        <is>
          <t>Parametrik %</t>
        </is>
      </c>
      <c r="E5" s="15" t="inlineStr">
        <is>
          <t>Monte Carlo %</t>
        </is>
      </c>
      <c r="F5" s="15" t="inlineStr">
        <is>
          <t>Historical Rp</t>
        </is>
      </c>
      <c r="G5" s="15" t="inlineStr">
        <is>
          <t>Parametrik Rp</t>
        </is>
      </c>
      <c r="H5" s="15" t="inlineStr">
        <is>
          <t>Monte Carlo Rp</t>
        </is>
      </c>
      <c r="J5" s="15" t="inlineStr">
        <is>
          <t>Urut (rank)</t>
        </is>
      </c>
      <c r="K5" s="15" t="inlineStr">
        <is>
          <t>Return (descending)</t>
        </is>
      </c>
    </row>
    <row r="6">
      <c r="B6" s="10" t="n">
        <v>0.9</v>
      </c>
      <c r="C6" s="31">
        <f>-PERCENTILE.INC(DATA_HISTORIS!$D$11:$D$110,1-B6)</f>
        <v/>
      </c>
      <c r="D6" s="31">
        <f>-(DATA_HISTORIS!$E$6+NORM.S.INV(1-B6)*DATA_HISTORIS!$E$7)</f>
        <v/>
      </c>
      <c r="E6" s="31">
        <f>-PERCENTILE.INC(MONTE_CARLO!$E$13:$E$1012,1-B6)</f>
        <v/>
      </c>
      <c r="F6" s="32">
        <f>C6*DATA_HISTORIS!$C$5</f>
        <v/>
      </c>
      <c r="G6" s="32">
        <f>D6*DATA_HISTORIS!$C$5</f>
        <v/>
      </c>
      <c r="H6" s="32">
        <f>E6*DATA_HISTORIS!$C$5</f>
        <v/>
      </c>
      <c r="J6" s="13" t="n">
        <v>1</v>
      </c>
      <c r="K6" s="14">
        <f>LARGE(DATA_HISTORIS!$D$11:$D$110,1)</f>
        <v/>
      </c>
    </row>
    <row r="7">
      <c r="B7" s="33" t="n">
        <v>0.95</v>
      </c>
      <c r="C7" s="34">
        <f>-PERCENTILE.INC(DATA_HISTORIS!$D$11:$D$110,1-B7)</f>
        <v/>
      </c>
      <c r="D7" s="34">
        <f>-(DATA_HISTORIS!$E$6+NORM.S.INV(1-B7)*DATA_HISTORIS!$E$7)</f>
        <v/>
      </c>
      <c r="E7" s="34">
        <f>-PERCENTILE.INC(MONTE_CARLO!$E$13:$E$1012,1-B7)</f>
        <v/>
      </c>
      <c r="F7" s="35">
        <f>C7*DATA_HISTORIS!$C$5</f>
        <v/>
      </c>
      <c r="G7" s="35">
        <f>D7*DATA_HISTORIS!$C$5</f>
        <v/>
      </c>
      <c r="H7" s="35">
        <f>E7*DATA_HISTORIS!$C$5</f>
        <v/>
      </c>
      <c r="J7" s="13" t="n">
        <v>2</v>
      </c>
      <c r="K7" s="14">
        <f>LARGE(DATA_HISTORIS!$D$11:$D$110,2)</f>
        <v/>
      </c>
    </row>
    <row r="8">
      <c r="B8" s="10" t="n">
        <v>0.99</v>
      </c>
      <c r="C8" s="31">
        <f>-PERCENTILE.INC(DATA_HISTORIS!$D$11:$D$110,1-B8)</f>
        <v/>
      </c>
      <c r="D8" s="31">
        <f>-(DATA_HISTORIS!$E$6+NORM.S.INV(1-B8)*DATA_HISTORIS!$E$7)</f>
        <v/>
      </c>
      <c r="E8" s="31">
        <f>-PERCENTILE.INC(MONTE_CARLO!$E$13:$E$1012,1-B8)</f>
        <v/>
      </c>
      <c r="F8" s="32">
        <f>C8*DATA_HISTORIS!$C$5</f>
        <v/>
      </c>
      <c r="G8" s="32">
        <f>D8*DATA_HISTORIS!$C$5</f>
        <v/>
      </c>
      <c r="H8" s="32">
        <f>E8*DATA_HISTORIS!$C$5</f>
        <v/>
      </c>
      <c r="J8" s="13" t="n">
        <v>3</v>
      </c>
      <c r="K8" s="14">
        <f>LARGE(DATA_HISTORIS!$D$11:$D$110,3)</f>
        <v/>
      </c>
    </row>
    <row r="9">
      <c r="J9" s="13" t="n">
        <v>4</v>
      </c>
      <c r="K9" s="14">
        <f>LARGE(DATA_HISTORIS!$D$11:$D$110,4)</f>
        <v/>
      </c>
    </row>
    <row r="10" ht="42" customHeight="1">
      <c r="B10" s="18" t="inlineStr">
        <is>
          <t>Interpretasi tipikal: pada α rendah (90%), ketiga metode mirip. Saat α naik ke 99%, Historical sering &gt; Parametrik (menangkap fat tail di sampel). Monte Carlo (asumsi normal) biasanya dekat Parametrik. Bila Historical 99% jauh lebih besar dari Parametrik 99% → sinyal ekor gemuk → pertimbangkan distribusi t untuk Monte Carlo.</t>
        </is>
      </c>
      <c r="J10" s="13" t="n">
        <v>5</v>
      </c>
      <c r="K10" s="14">
        <f>LARGE(DATA_HISTORIS!$D$11:$D$110,5)</f>
        <v/>
      </c>
    </row>
    <row r="11">
      <c r="J11" s="13" t="n">
        <v>6</v>
      </c>
      <c r="K11" s="14">
        <f>LARGE(DATA_HISTORIS!$D$11:$D$110,6)</f>
        <v/>
      </c>
    </row>
    <row r="12">
      <c r="J12" s="13" t="n">
        <v>7</v>
      </c>
      <c r="K12" s="14">
        <f>LARGE(DATA_HISTORIS!$D$11:$D$110,7)</f>
        <v/>
      </c>
    </row>
    <row r="13">
      <c r="J13" s="13" t="n">
        <v>8</v>
      </c>
      <c r="K13" s="14">
        <f>LARGE(DATA_HISTORIS!$D$11:$D$110,8)</f>
        <v/>
      </c>
    </row>
    <row r="14">
      <c r="J14" s="13" t="n">
        <v>9</v>
      </c>
      <c r="K14" s="14">
        <f>LARGE(DATA_HISTORIS!$D$11:$D$110,9)</f>
        <v/>
      </c>
    </row>
    <row r="15">
      <c r="J15" s="13" t="n">
        <v>10</v>
      </c>
      <c r="K15" s="14">
        <f>LARGE(DATA_HISTORIS!$D$11:$D$110,10)</f>
        <v/>
      </c>
    </row>
    <row r="16">
      <c r="J16" s="13" t="n">
        <v>11</v>
      </c>
      <c r="K16" s="14">
        <f>LARGE(DATA_HISTORIS!$D$11:$D$110,11)</f>
        <v/>
      </c>
    </row>
    <row r="17">
      <c r="J17" s="13" t="n">
        <v>12</v>
      </c>
      <c r="K17" s="14">
        <f>LARGE(DATA_HISTORIS!$D$11:$D$110,12)</f>
        <v/>
      </c>
    </row>
    <row r="18">
      <c r="J18" s="13" t="n">
        <v>13</v>
      </c>
      <c r="K18" s="14">
        <f>LARGE(DATA_HISTORIS!$D$11:$D$110,13)</f>
        <v/>
      </c>
    </row>
    <row r="19">
      <c r="J19" s="13" t="n">
        <v>14</v>
      </c>
      <c r="K19" s="14">
        <f>LARGE(DATA_HISTORIS!$D$11:$D$110,14)</f>
        <v/>
      </c>
    </row>
    <row r="20">
      <c r="J20" s="13" t="n">
        <v>15</v>
      </c>
      <c r="K20" s="14">
        <f>LARGE(DATA_HISTORIS!$D$11:$D$110,15)</f>
        <v/>
      </c>
    </row>
    <row r="21">
      <c r="J21" s="13" t="n">
        <v>16</v>
      </c>
      <c r="K21" s="14">
        <f>LARGE(DATA_HISTORIS!$D$11:$D$110,16)</f>
        <v/>
      </c>
    </row>
    <row r="22">
      <c r="J22" s="13" t="n">
        <v>17</v>
      </c>
      <c r="K22" s="14">
        <f>LARGE(DATA_HISTORIS!$D$11:$D$110,17)</f>
        <v/>
      </c>
    </row>
    <row r="23">
      <c r="J23" s="13" t="n">
        <v>18</v>
      </c>
      <c r="K23" s="14">
        <f>LARGE(DATA_HISTORIS!$D$11:$D$110,18)</f>
        <v/>
      </c>
    </row>
    <row r="24">
      <c r="J24" s="13" t="n">
        <v>19</v>
      </c>
      <c r="K24" s="14">
        <f>LARGE(DATA_HISTORIS!$D$11:$D$110,19)</f>
        <v/>
      </c>
    </row>
    <row r="25">
      <c r="J25" s="13" t="n">
        <v>20</v>
      </c>
      <c r="K25" s="14">
        <f>LARGE(DATA_HISTORIS!$D$11:$D$110,20)</f>
        <v/>
      </c>
    </row>
    <row r="26">
      <c r="J26" s="13" t="n">
        <v>21</v>
      </c>
      <c r="K26" s="14">
        <f>LARGE(DATA_HISTORIS!$D$11:$D$110,21)</f>
        <v/>
      </c>
    </row>
    <row r="27">
      <c r="J27" s="13" t="n">
        <v>22</v>
      </c>
      <c r="K27" s="14">
        <f>LARGE(DATA_HISTORIS!$D$11:$D$110,22)</f>
        <v/>
      </c>
    </row>
    <row r="28">
      <c r="J28" s="13" t="n">
        <v>23</v>
      </c>
      <c r="K28" s="14">
        <f>LARGE(DATA_HISTORIS!$D$11:$D$110,23)</f>
        <v/>
      </c>
    </row>
    <row r="29">
      <c r="J29" s="13" t="n">
        <v>24</v>
      </c>
      <c r="K29" s="14">
        <f>LARGE(DATA_HISTORIS!$D$11:$D$110,24)</f>
        <v/>
      </c>
    </row>
    <row r="30">
      <c r="J30" s="13" t="n">
        <v>25</v>
      </c>
      <c r="K30" s="14">
        <f>LARGE(DATA_HISTORIS!$D$11:$D$110,25)</f>
        <v/>
      </c>
    </row>
    <row r="31">
      <c r="J31" s="13" t="n">
        <v>26</v>
      </c>
      <c r="K31" s="14">
        <f>LARGE(DATA_HISTORIS!$D$11:$D$110,26)</f>
        <v/>
      </c>
    </row>
    <row r="32">
      <c r="J32" s="13" t="n">
        <v>27</v>
      </c>
      <c r="K32" s="14">
        <f>LARGE(DATA_HISTORIS!$D$11:$D$110,27)</f>
        <v/>
      </c>
    </row>
    <row r="33">
      <c r="J33" s="13" t="n">
        <v>28</v>
      </c>
      <c r="K33" s="14">
        <f>LARGE(DATA_HISTORIS!$D$11:$D$110,28)</f>
        <v/>
      </c>
    </row>
    <row r="34">
      <c r="J34" s="13" t="n">
        <v>29</v>
      </c>
      <c r="K34" s="14">
        <f>LARGE(DATA_HISTORIS!$D$11:$D$110,29)</f>
        <v/>
      </c>
    </row>
    <row r="35">
      <c r="J35" s="13" t="n">
        <v>30</v>
      </c>
      <c r="K35" s="14">
        <f>LARGE(DATA_HISTORIS!$D$11:$D$110,30)</f>
        <v/>
      </c>
    </row>
    <row r="36">
      <c r="J36" s="13" t="n">
        <v>31</v>
      </c>
      <c r="K36" s="14">
        <f>LARGE(DATA_HISTORIS!$D$11:$D$110,31)</f>
        <v/>
      </c>
    </row>
    <row r="37">
      <c r="J37" s="13" t="n">
        <v>32</v>
      </c>
      <c r="K37" s="14">
        <f>LARGE(DATA_HISTORIS!$D$11:$D$110,32)</f>
        <v/>
      </c>
    </row>
    <row r="38">
      <c r="J38" s="13" t="n">
        <v>33</v>
      </c>
      <c r="K38" s="14">
        <f>LARGE(DATA_HISTORIS!$D$11:$D$110,33)</f>
        <v/>
      </c>
    </row>
    <row r="39">
      <c r="J39" s="13" t="n">
        <v>34</v>
      </c>
      <c r="K39" s="14">
        <f>LARGE(DATA_HISTORIS!$D$11:$D$110,34)</f>
        <v/>
      </c>
    </row>
    <row r="40">
      <c r="J40" s="13" t="n">
        <v>35</v>
      </c>
      <c r="K40" s="14">
        <f>LARGE(DATA_HISTORIS!$D$11:$D$110,35)</f>
        <v/>
      </c>
    </row>
    <row r="41">
      <c r="J41" s="13" t="n">
        <v>36</v>
      </c>
      <c r="K41" s="14">
        <f>LARGE(DATA_HISTORIS!$D$11:$D$110,36)</f>
        <v/>
      </c>
    </row>
    <row r="42">
      <c r="J42" s="13" t="n">
        <v>37</v>
      </c>
      <c r="K42" s="14">
        <f>LARGE(DATA_HISTORIS!$D$11:$D$110,37)</f>
        <v/>
      </c>
    </row>
    <row r="43">
      <c r="J43" s="13" t="n">
        <v>38</v>
      </c>
      <c r="K43" s="14">
        <f>LARGE(DATA_HISTORIS!$D$11:$D$110,38)</f>
        <v/>
      </c>
    </row>
    <row r="44">
      <c r="J44" s="13" t="n">
        <v>39</v>
      </c>
      <c r="K44" s="14">
        <f>LARGE(DATA_HISTORIS!$D$11:$D$110,39)</f>
        <v/>
      </c>
    </row>
    <row r="45">
      <c r="J45" s="13" t="n">
        <v>40</v>
      </c>
      <c r="K45" s="14">
        <f>LARGE(DATA_HISTORIS!$D$11:$D$110,40)</f>
        <v/>
      </c>
    </row>
    <row r="46">
      <c r="J46" s="13" t="n">
        <v>41</v>
      </c>
      <c r="K46" s="14">
        <f>LARGE(DATA_HISTORIS!$D$11:$D$110,41)</f>
        <v/>
      </c>
    </row>
    <row r="47">
      <c r="J47" s="13" t="n">
        <v>42</v>
      </c>
      <c r="K47" s="14">
        <f>LARGE(DATA_HISTORIS!$D$11:$D$110,42)</f>
        <v/>
      </c>
    </row>
    <row r="48">
      <c r="J48" s="13" t="n">
        <v>43</v>
      </c>
      <c r="K48" s="14">
        <f>LARGE(DATA_HISTORIS!$D$11:$D$110,43)</f>
        <v/>
      </c>
    </row>
    <row r="49">
      <c r="J49" s="13" t="n">
        <v>44</v>
      </c>
      <c r="K49" s="14">
        <f>LARGE(DATA_HISTORIS!$D$11:$D$110,44)</f>
        <v/>
      </c>
    </row>
    <row r="50">
      <c r="J50" s="13" t="n">
        <v>45</v>
      </c>
      <c r="K50" s="14">
        <f>LARGE(DATA_HISTORIS!$D$11:$D$110,45)</f>
        <v/>
      </c>
    </row>
    <row r="51">
      <c r="J51" s="13" t="n">
        <v>46</v>
      </c>
      <c r="K51" s="14">
        <f>LARGE(DATA_HISTORIS!$D$11:$D$110,46)</f>
        <v/>
      </c>
    </row>
    <row r="52">
      <c r="J52" s="13" t="n">
        <v>47</v>
      </c>
      <c r="K52" s="14">
        <f>LARGE(DATA_HISTORIS!$D$11:$D$110,47)</f>
        <v/>
      </c>
    </row>
    <row r="53">
      <c r="J53" s="13" t="n">
        <v>48</v>
      </c>
      <c r="K53" s="14">
        <f>LARGE(DATA_HISTORIS!$D$11:$D$110,48)</f>
        <v/>
      </c>
    </row>
    <row r="54">
      <c r="J54" s="13" t="n">
        <v>49</v>
      </c>
      <c r="K54" s="14">
        <f>LARGE(DATA_HISTORIS!$D$11:$D$110,49)</f>
        <v/>
      </c>
    </row>
    <row r="55">
      <c r="J55" s="13" t="n">
        <v>50</v>
      </c>
      <c r="K55" s="14">
        <f>LARGE(DATA_HISTORIS!$D$11:$D$110,50)</f>
        <v/>
      </c>
    </row>
    <row r="56">
      <c r="J56" s="13" t="n">
        <v>51</v>
      </c>
      <c r="K56" s="14">
        <f>LARGE(DATA_HISTORIS!$D$11:$D$110,51)</f>
        <v/>
      </c>
    </row>
    <row r="57">
      <c r="J57" s="13" t="n">
        <v>52</v>
      </c>
      <c r="K57" s="14">
        <f>LARGE(DATA_HISTORIS!$D$11:$D$110,52)</f>
        <v/>
      </c>
    </row>
    <row r="58">
      <c r="J58" s="13" t="n">
        <v>53</v>
      </c>
      <c r="K58" s="14">
        <f>LARGE(DATA_HISTORIS!$D$11:$D$110,53)</f>
        <v/>
      </c>
    </row>
    <row r="59">
      <c r="J59" s="13" t="n">
        <v>54</v>
      </c>
      <c r="K59" s="14">
        <f>LARGE(DATA_HISTORIS!$D$11:$D$110,54)</f>
        <v/>
      </c>
    </row>
    <row r="60">
      <c r="J60" s="13" t="n">
        <v>55</v>
      </c>
      <c r="K60" s="14">
        <f>LARGE(DATA_HISTORIS!$D$11:$D$110,55)</f>
        <v/>
      </c>
    </row>
    <row r="61">
      <c r="J61" s="13" t="n">
        <v>56</v>
      </c>
      <c r="K61" s="14">
        <f>LARGE(DATA_HISTORIS!$D$11:$D$110,56)</f>
        <v/>
      </c>
    </row>
    <row r="62">
      <c r="J62" s="13" t="n">
        <v>57</v>
      </c>
      <c r="K62" s="14">
        <f>LARGE(DATA_HISTORIS!$D$11:$D$110,57)</f>
        <v/>
      </c>
    </row>
    <row r="63">
      <c r="J63" s="13" t="n">
        <v>58</v>
      </c>
      <c r="K63" s="14">
        <f>LARGE(DATA_HISTORIS!$D$11:$D$110,58)</f>
        <v/>
      </c>
    </row>
    <row r="64">
      <c r="J64" s="13" t="n">
        <v>59</v>
      </c>
      <c r="K64" s="14">
        <f>LARGE(DATA_HISTORIS!$D$11:$D$110,59)</f>
        <v/>
      </c>
    </row>
    <row r="65">
      <c r="J65" s="13" t="n">
        <v>60</v>
      </c>
      <c r="K65" s="14">
        <f>LARGE(DATA_HISTORIS!$D$11:$D$110,60)</f>
        <v/>
      </c>
    </row>
    <row r="66">
      <c r="J66" s="13" t="n">
        <v>61</v>
      </c>
      <c r="K66" s="14">
        <f>LARGE(DATA_HISTORIS!$D$11:$D$110,61)</f>
        <v/>
      </c>
    </row>
    <row r="67">
      <c r="J67" s="13" t="n">
        <v>62</v>
      </c>
      <c r="K67" s="14">
        <f>LARGE(DATA_HISTORIS!$D$11:$D$110,62)</f>
        <v/>
      </c>
    </row>
    <row r="68">
      <c r="J68" s="13" t="n">
        <v>63</v>
      </c>
      <c r="K68" s="14">
        <f>LARGE(DATA_HISTORIS!$D$11:$D$110,63)</f>
        <v/>
      </c>
    </row>
    <row r="69">
      <c r="J69" s="13" t="n">
        <v>64</v>
      </c>
      <c r="K69" s="14">
        <f>LARGE(DATA_HISTORIS!$D$11:$D$110,64)</f>
        <v/>
      </c>
    </row>
    <row r="70">
      <c r="J70" s="13" t="n">
        <v>65</v>
      </c>
      <c r="K70" s="14">
        <f>LARGE(DATA_HISTORIS!$D$11:$D$110,65)</f>
        <v/>
      </c>
    </row>
    <row r="71">
      <c r="J71" s="13" t="n">
        <v>66</v>
      </c>
      <c r="K71" s="14">
        <f>LARGE(DATA_HISTORIS!$D$11:$D$110,66)</f>
        <v/>
      </c>
    </row>
    <row r="72">
      <c r="J72" s="13" t="n">
        <v>67</v>
      </c>
      <c r="K72" s="14">
        <f>LARGE(DATA_HISTORIS!$D$11:$D$110,67)</f>
        <v/>
      </c>
    </row>
    <row r="73">
      <c r="J73" s="13" t="n">
        <v>68</v>
      </c>
      <c r="K73" s="14">
        <f>LARGE(DATA_HISTORIS!$D$11:$D$110,68)</f>
        <v/>
      </c>
    </row>
    <row r="74">
      <c r="J74" s="13" t="n">
        <v>69</v>
      </c>
      <c r="K74" s="14">
        <f>LARGE(DATA_HISTORIS!$D$11:$D$110,69)</f>
        <v/>
      </c>
    </row>
    <row r="75">
      <c r="J75" s="13" t="n">
        <v>70</v>
      </c>
      <c r="K75" s="14">
        <f>LARGE(DATA_HISTORIS!$D$11:$D$110,70)</f>
        <v/>
      </c>
    </row>
    <row r="76">
      <c r="J76" s="13" t="n">
        <v>71</v>
      </c>
      <c r="K76" s="14">
        <f>LARGE(DATA_HISTORIS!$D$11:$D$110,71)</f>
        <v/>
      </c>
    </row>
    <row r="77">
      <c r="J77" s="13" t="n">
        <v>72</v>
      </c>
      <c r="K77" s="14">
        <f>LARGE(DATA_HISTORIS!$D$11:$D$110,72)</f>
        <v/>
      </c>
    </row>
    <row r="78">
      <c r="J78" s="13" t="n">
        <v>73</v>
      </c>
      <c r="K78" s="14">
        <f>LARGE(DATA_HISTORIS!$D$11:$D$110,73)</f>
        <v/>
      </c>
    </row>
    <row r="79">
      <c r="J79" s="13" t="n">
        <v>74</v>
      </c>
      <c r="K79" s="14">
        <f>LARGE(DATA_HISTORIS!$D$11:$D$110,74)</f>
        <v/>
      </c>
    </row>
    <row r="80">
      <c r="J80" s="13" t="n">
        <v>75</v>
      </c>
      <c r="K80" s="14">
        <f>LARGE(DATA_HISTORIS!$D$11:$D$110,75)</f>
        <v/>
      </c>
    </row>
    <row r="81">
      <c r="J81" s="13" t="n">
        <v>76</v>
      </c>
      <c r="K81" s="14">
        <f>LARGE(DATA_HISTORIS!$D$11:$D$110,76)</f>
        <v/>
      </c>
    </row>
    <row r="82">
      <c r="J82" s="13" t="n">
        <v>77</v>
      </c>
      <c r="K82" s="14">
        <f>LARGE(DATA_HISTORIS!$D$11:$D$110,77)</f>
        <v/>
      </c>
    </row>
    <row r="83">
      <c r="J83" s="13" t="n">
        <v>78</v>
      </c>
      <c r="K83" s="14">
        <f>LARGE(DATA_HISTORIS!$D$11:$D$110,78)</f>
        <v/>
      </c>
    </row>
    <row r="84">
      <c r="J84" s="13" t="n">
        <v>79</v>
      </c>
      <c r="K84" s="14">
        <f>LARGE(DATA_HISTORIS!$D$11:$D$110,79)</f>
        <v/>
      </c>
    </row>
    <row r="85">
      <c r="J85" s="13" t="n">
        <v>80</v>
      </c>
      <c r="K85" s="14">
        <f>LARGE(DATA_HISTORIS!$D$11:$D$110,80)</f>
        <v/>
      </c>
    </row>
    <row r="86">
      <c r="J86" s="13" t="n">
        <v>81</v>
      </c>
      <c r="K86" s="14">
        <f>LARGE(DATA_HISTORIS!$D$11:$D$110,81)</f>
        <v/>
      </c>
    </row>
    <row r="87">
      <c r="J87" s="13" t="n">
        <v>82</v>
      </c>
      <c r="K87" s="14">
        <f>LARGE(DATA_HISTORIS!$D$11:$D$110,82)</f>
        <v/>
      </c>
    </row>
    <row r="88">
      <c r="J88" s="13" t="n">
        <v>83</v>
      </c>
      <c r="K88" s="14">
        <f>LARGE(DATA_HISTORIS!$D$11:$D$110,83)</f>
        <v/>
      </c>
    </row>
    <row r="89">
      <c r="J89" s="13" t="n">
        <v>84</v>
      </c>
      <c r="K89" s="14">
        <f>LARGE(DATA_HISTORIS!$D$11:$D$110,84)</f>
        <v/>
      </c>
    </row>
    <row r="90">
      <c r="J90" s="13" t="n">
        <v>85</v>
      </c>
      <c r="K90" s="14">
        <f>LARGE(DATA_HISTORIS!$D$11:$D$110,85)</f>
        <v/>
      </c>
    </row>
    <row r="91">
      <c r="J91" s="13" t="n">
        <v>86</v>
      </c>
      <c r="K91" s="14">
        <f>LARGE(DATA_HISTORIS!$D$11:$D$110,86)</f>
        <v/>
      </c>
    </row>
    <row r="92">
      <c r="J92" s="13" t="n">
        <v>87</v>
      </c>
      <c r="K92" s="14">
        <f>LARGE(DATA_HISTORIS!$D$11:$D$110,87)</f>
        <v/>
      </c>
    </row>
    <row r="93">
      <c r="J93" s="13" t="n">
        <v>88</v>
      </c>
      <c r="K93" s="14">
        <f>LARGE(DATA_HISTORIS!$D$11:$D$110,88)</f>
        <v/>
      </c>
    </row>
    <row r="94">
      <c r="J94" s="13" t="n">
        <v>89</v>
      </c>
      <c r="K94" s="14">
        <f>LARGE(DATA_HISTORIS!$D$11:$D$110,89)</f>
        <v/>
      </c>
    </row>
    <row r="95">
      <c r="J95" s="13" t="n">
        <v>90</v>
      </c>
      <c r="K95" s="14">
        <f>LARGE(DATA_HISTORIS!$D$11:$D$110,90)</f>
        <v/>
      </c>
    </row>
    <row r="96">
      <c r="J96" s="13" t="n">
        <v>91</v>
      </c>
      <c r="K96" s="14">
        <f>LARGE(DATA_HISTORIS!$D$11:$D$110,91)</f>
        <v/>
      </c>
    </row>
    <row r="97">
      <c r="J97" s="13" t="n">
        <v>92</v>
      </c>
      <c r="K97" s="14">
        <f>LARGE(DATA_HISTORIS!$D$11:$D$110,92)</f>
        <v/>
      </c>
    </row>
    <row r="98">
      <c r="J98" s="13" t="n">
        <v>93</v>
      </c>
      <c r="K98" s="14">
        <f>LARGE(DATA_HISTORIS!$D$11:$D$110,93)</f>
        <v/>
      </c>
    </row>
    <row r="99">
      <c r="J99" s="13" t="n">
        <v>94</v>
      </c>
      <c r="K99" s="14">
        <f>LARGE(DATA_HISTORIS!$D$11:$D$110,94)</f>
        <v/>
      </c>
    </row>
    <row r="100">
      <c r="J100" s="13" t="n">
        <v>95</v>
      </c>
      <c r="K100" s="14">
        <f>LARGE(DATA_HISTORIS!$D$11:$D$110,95)</f>
        <v/>
      </c>
    </row>
    <row r="101">
      <c r="J101" s="13" t="n">
        <v>96</v>
      </c>
      <c r="K101" s="14">
        <f>LARGE(DATA_HISTORIS!$D$11:$D$110,96)</f>
        <v/>
      </c>
    </row>
    <row r="102">
      <c r="J102" s="13" t="n">
        <v>97</v>
      </c>
      <c r="K102" s="14">
        <f>LARGE(DATA_HISTORIS!$D$11:$D$110,97)</f>
        <v/>
      </c>
    </row>
    <row r="103">
      <c r="J103" s="13" t="n">
        <v>98</v>
      </c>
      <c r="K103" s="14">
        <f>LARGE(DATA_HISTORIS!$D$11:$D$110,98)</f>
        <v/>
      </c>
    </row>
    <row r="104">
      <c r="J104" s="13" t="n">
        <v>99</v>
      </c>
      <c r="K104" s="14">
        <f>LARGE(DATA_HISTORIS!$D$11:$D$110,99)</f>
        <v/>
      </c>
    </row>
    <row r="105">
      <c r="J105" s="13" t="n">
        <v>100</v>
      </c>
      <c r="K105" s="14">
        <f>LARGE(DATA_HISTORIS!$D$11:$D$110,100)</f>
        <v/>
      </c>
    </row>
  </sheetData>
  <mergeCells count="3">
    <mergeCell ref="B3:H3"/>
    <mergeCell ref="B2:H2"/>
    <mergeCell ref="B10:H10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2026-07-18T17:12:50Z</dcterms:created>
  <dcterms:modified xmlns:dcterms="http://purl.org/dc/terms/" xmlns:xsi="http://www.w3.org/2001/XMLSchema-instance" xsi:type="dcterms:W3CDTF">2026-07-18T17:12:50Z</dcterms:modified>
</cp:coreProperties>
</file>