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3_ncr:1_{AC9A9580-1C82-4EDD-AD36-5CF5A953E594}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1_PETUNJUK" sheetId="1" r:id="rId1"/>
    <sheet name="1_INPUT" sheetId="2" r:id="rId2"/>
    <sheet name="2_MULTIPLE" sheetId="3" r:id="rId3"/>
    <sheet name="3_CHART" sheetId="4" r:id="rId4"/>
    <sheet name="4_RUMU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C8" i="4"/>
  <c r="C15" i="3"/>
  <c r="C10" i="4" s="1"/>
  <c r="G14" i="3"/>
  <c r="F14" i="3"/>
  <c r="E14" i="3"/>
  <c r="D14" i="3"/>
  <c r="C14" i="3"/>
  <c r="G13" i="3"/>
  <c r="G9" i="4" s="1"/>
  <c r="F13" i="3"/>
  <c r="F9" i="4" s="1"/>
  <c r="E13" i="3"/>
  <c r="E9" i="4" s="1"/>
  <c r="D13" i="3"/>
  <c r="D9" i="4" s="1"/>
  <c r="C13" i="3"/>
  <c r="C9" i="4" s="1"/>
  <c r="G10" i="3"/>
  <c r="G11" i="3" s="1"/>
  <c r="G12" i="3" s="1"/>
  <c r="G8" i="4" s="1"/>
  <c r="F10" i="3"/>
  <c r="F11" i="3" s="1"/>
  <c r="F12" i="3" s="1"/>
  <c r="F8" i="4" s="1"/>
  <c r="E10" i="3"/>
  <c r="E11" i="3" s="1"/>
  <c r="E12" i="3" s="1"/>
  <c r="E8" i="4" s="1"/>
  <c r="D10" i="3"/>
  <c r="C10" i="3"/>
  <c r="G9" i="3"/>
  <c r="G7" i="4" s="1"/>
  <c r="F9" i="3"/>
  <c r="F7" i="4" s="1"/>
  <c r="E9" i="3"/>
  <c r="E7" i="4" s="1"/>
  <c r="D9" i="3"/>
  <c r="D7" i="4" s="1"/>
  <c r="C9" i="3"/>
  <c r="C7" i="4" s="1"/>
  <c r="G8" i="3"/>
  <c r="G6" i="4" s="1"/>
  <c r="F8" i="3"/>
  <c r="F6" i="4" s="1"/>
  <c r="E8" i="3"/>
  <c r="E15" i="3" s="1"/>
  <c r="E10" i="4" s="1"/>
  <c r="D8" i="3"/>
  <c r="D6" i="4" s="1"/>
  <c r="C8" i="3"/>
  <c r="C6" i="4" s="1"/>
  <c r="F15" i="3" l="1"/>
  <c r="F10" i="4" s="1"/>
  <c r="D15" i="3"/>
  <c r="D10" i="4" s="1"/>
  <c r="G15" i="3"/>
  <c r="G10" i="4" s="1"/>
  <c r="E6" i="4"/>
</calcChain>
</file>

<file path=xl/sharedStrings.xml><?xml version="1.0" encoding="utf-8"?>
<sst xmlns="http://schemas.openxmlformats.org/spreadsheetml/2006/main" count="208" uniqueCount="166">
  <si>
    <t>RASIO PASAR — KOMPARASI 5 EMITEN BEI</t>
  </si>
  <si>
    <t>PER · PBV · EV/EBITDA · Dividend Yield · PEG  —  BBCA, BBRI, TLKM, UNVR, ASII (ilustratif)</t>
  </si>
  <si>
    <t>PAKAI CARA INI:</t>
  </si>
  <si>
    <t>1. 1_INPUT</t>
  </si>
  <si>
    <t>Isi sel BIRU: harga saham, EPS, BVPS, DPS, saham beredar, EBITDA, kas, utang berbunga, dan pertumbuhan laba untuk 5 emiten. Default = angka ilustratif artikel.</t>
  </si>
  <si>
    <t>2. 2_MULTIPLE</t>
  </si>
  <si>
    <t>Otomatis hitung PER, PBV, Market Cap, EV, EV/EBITDA, Dividend Yield, Payout Ratio, dan PEG. Semua rumus hidup. Conditional formatting hijau-kuning-merah supaya perbandingan cepat.</t>
  </si>
  <si>
    <t>3. 3_CHART</t>
  </si>
  <si>
    <t>Bar chart komparasi PER, PBV, EV/EBITDA, dan Dividend Yield untuk 5 emiten. Profil relatif dalam satu gambar.</t>
  </si>
  <si>
    <t>4. 4_RUMUS</t>
  </si>
  <si>
    <t>Ringkasan rumus, definisi tiap rasio, dan panduan kapan memakai PER/PBV (bank) vs EV/EBITDA (non-bank padat modal).</t>
  </si>
  <si>
    <t>LEGENDA WARNA:</t>
  </si>
  <si>
    <t>Input manual</t>
  </si>
  <si>
    <t>Sel biru = Anda ubah. Hanya di sheet 1_INPUT.</t>
  </si>
  <si>
    <t>Formula hidup</t>
  </si>
  <si>
    <t>Sel hitam = dihitung otomatis. Jangan diketik ulang.</t>
  </si>
  <si>
    <t>Header / sub-judul</t>
  </si>
  <si>
    <t>Sel hijau band = sub-judul; sel kuning = hasil kunci (rasio inti).</t>
  </si>
  <si>
    <t>Emiten perbankan</t>
  </si>
  <si>
    <t>BBCA, BBRI = bank. EV/EBITDA tidak dihitung (struktur neraca bank berbeda). Pakai PER &amp; PBV.</t>
  </si>
  <si>
    <t>Emiten non-bank</t>
  </si>
  <si>
    <t>TLKM, UNVR, ASII = padat modal / konglomerasi. EV/EBITDA bermakna, dihitung penuh.</t>
  </si>
  <si>
    <t>ANGKA KUNCI (default, ilustratif):</t>
  </si>
  <si>
    <t>BBCA: PER 19,9x · PBV 3,15x · DivYield 2,51% · PEG 2,49  (premium untuk kualitas)</t>
  </si>
  <si>
    <t>BBRI: PER 16,3x · PBV 2,36x · DivYield 4,15% · PEG 1,36  (paling seimbang)</t>
  </si>
  <si>
    <t>TLKM: PER 19,2x · PBV 2,02x · EV/EBITDA 5,98x · DivYield 3,94% · PEG 4,80</t>
  </si>
  <si>
    <t>UNVR: PER 10,75x · PBV 1,43x · EV/EBITDA 2,80x · DivYield 5,12% · PEG 5,38 (value trap potensial)</t>
  </si>
  <si>
    <t>ASII: PER 11,5x · PBV 1,20x · EV/EBITDA 4,02x · DivYield 5,99% · PEG 1,15 (kandidat value)</t>
  </si>
  <si>
    <t>Catatan: angka ILUSTRATIF utk pedagogi (~pertengahan 2024). Ganti dengan data terbaru dari laporan emiten / screener BEI.</t>
  </si>
  <si>
    <t>EV/EBITDA bank (BBCA, BBRI) dikosongkan karena struktur neraca perbankan membuat EV tidak bermakna.</t>
  </si>
  <si>
    <t>INPUT — 5 EMITEN BEI</t>
  </si>
  <si>
    <t>Ubah sel BIRU saja. Semua sheet lain menghitung ulang otomatis. Angka ilustratif artikel (pertengahan 2024).</t>
  </si>
  <si>
    <t>VARIABEL</t>
  </si>
  <si>
    <t>BBCA</t>
  </si>
  <si>
    <t>BBRI</t>
  </si>
  <si>
    <t>TLKM</t>
  </si>
  <si>
    <t>UNVR</t>
  </si>
  <si>
    <t>ASII</t>
  </si>
  <si>
    <t>Catatan</t>
  </si>
  <si>
    <t>Sektor</t>
  </si>
  <si>
    <t>Perbankan</t>
  </si>
  <si>
    <t>Telekomunikasi</t>
  </si>
  <si>
    <t>Consumer Goods</t>
  </si>
  <si>
    <t>Otomotif/Konglomerasi</t>
  </si>
  <si>
    <t>Biru = bank (PER &amp; PBV), oranye = non-bank (EV/EBITDA bermakna).</t>
  </si>
  <si>
    <t>Harga saham (Rp)</t>
  </si>
  <si>
    <t>Harga pasar per lembar (pasar BEI).</t>
  </si>
  <si>
    <t>EPS — Laba per saham (Rp)</t>
  </si>
  <si>
    <t>Earnings per share, laba bersih / saham (TTM).</t>
  </si>
  <si>
    <t>BVPS — Nilai buku/saham (Rp)</t>
  </si>
  <si>
    <t>Book value per share, ekuitas / saham.</t>
  </si>
  <si>
    <t>DPS — Dividen/saham (Rp)</t>
  </si>
  <si>
    <t>Dividen per share 12 bulan terakhir.</t>
  </si>
  <si>
    <t>Saham beredar (miliar)</t>
  </si>
  <si>
    <t>Jumlah saham beredar dalam miliar lembar.</t>
  </si>
  <si>
    <t>EBITDA (miliar Rp)</t>
  </si>
  <si>
    <t>—</t>
  </si>
  <si>
    <t>Earnings before interest, tax, D&amp;A. Bank = dikosongkan (n/a).</t>
  </si>
  <si>
    <t>Kas &amp; setara (miliar Rp)</t>
  </si>
  <si>
    <t>Untuk EV. Bank = dikosongkan.</t>
  </si>
  <si>
    <t>Utang berbunga (miliar Rp)</t>
  </si>
  <si>
    <t>Utang berbunga jangka pendek + panjang. Bank = dikosongkan.</t>
  </si>
  <si>
    <t>Pertumbuhan laba (%/thn)</t>
  </si>
  <si>
    <t>Proyeksi pertumbuhan EPS 3-5 tahun (konsensus analis).</t>
  </si>
  <si>
    <t>CATATAN: Bank (BBCA, BBRI) tidak punya EBITDA/Kas/Utang berbunga yang bermakna untuk EV — kolom dikosongkan. EV/EBITDA tidak dihitung untuk bank.</t>
  </si>
  <si>
    <t>MULTIPLE — PERHITUNGAN RASIO PASAR</t>
  </si>
  <si>
    <t>Rumus hidup. Conditional formatting hijau (rendah/murah) -&gt; kuning -&gt; merah (tinggi/mahal).</t>
  </si>
  <si>
    <t>RASIO</t>
  </si>
  <si>
    <t>Formula &amp; Interpretasi</t>
  </si>
  <si>
    <t>Konteks sektor penting utk interpretasi.</t>
  </si>
  <si>
    <t>PER — Price to Earnings</t>
  </si>
  <si>
    <t>'= Harga / EPS. Tahun utk tutup harga. Konteks: sektor + pertumbuhan + historis.</t>
  </si>
  <si>
    <t>PBV — Price to Book Value</t>
  </si>
  <si>
    <t>'= Harga / BVPS. PBV = PER x ROE. Bermakna utk bank &amp; padat modal.</t>
  </si>
  <si>
    <t>Market Cap (miliar Rp)</t>
  </si>
  <si>
    <t>'= Saham beredar x Harga. Nilai pasar ekuitas total.</t>
  </si>
  <si>
    <t>Enterprise Value (miliar Rp)</t>
  </si>
  <si>
    <t>n/a</t>
  </si>
  <si>
    <t>'= Market Cap + Utang Berbunga - Kas. Bank: tidak dihitung.</t>
  </si>
  <si>
    <t>EV / EBITDA</t>
  </si>
  <si>
    <t>'= EV / EBITDA. Netral struktur modal &amp; pajak. Bahasa standar M&amp;A.</t>
  </si>
  <si>
    <t>Dividend Yield</t>
  </si>
  <si>
    <t>'= DPS / Harga. Cek payout ratio: &gt;80% = jebakan potensial.</t>
  </si>
  <si>
    <t>Payout Ratio</t>
  </si>
  <si>
    <t>'= DPS / EPS. Persen laba dibagi dividen. &lt;80% = berkelanjutan.</t>
  </si>
  <si>
    <t>PEG Ratio</t>
  </si>
  <si>
    <t>'= PER / Pertumbuhan(%). &lt;1 = undervalued (Lynch). =1 wajar. &gt;1 overvalued.</t>
  </si>
  <si>
    <t>PEMBACAAN AWAL (default, ilustratif)</t>
  </si>
  <si>
    <t>Premium bank — PER 19,9x, PBV 3,15x, PEG 2,49. Mahal di kertas, wajar untuk ROE 22% &amp; NPL rendah.</t>
  </si>
  <si>
    <t>Paling seimbang — PER 16,3x, PBV 2,36x, DivYield 4,15%, PEG 1,36. Value + growth + income.</t>
  </si>
  <si>
    <t>PER 19,2x utk pertumbuhan 4% -&gt; PEG 4,80. Tekanan struktural; mengandalkan dividen.</t>
  </si>
  <si>
    <t>Murah absolut (PER 10,75x) tapi PEG 5,38 = value trap potensial. Pertumbuhan melambat.</t>
  </si>
  <si>
    <t>Kandidat value — PER 11,5x, EV/EBITDA 4,0x, PEG 1,15, DivYield 6%. Tapi siklikal.</t>
  </si>
  <si>
    <t>CHART KOMPARASI — 5 EMITEN</t>
  </si>
  <si>
    <t>Bar chart PER, PBV, EV/EBITDA, dan Dividend Yield. Sumber: sheet 2_MULTIPLE (rumus hidup).</t>
  </si>
  <si>
    <t>Emiten</t>
  </si>
  <si>
    <t>PER</t>
  </si>
  <si>
    <t>PBV</t>
  </si>
  <si>
    <t>EV/EBITDA</t>
  </si>
  <si>
    <t>PEG</t>
  </si>
  <si>
    <t>Catatan: EV/EBITDA BBCA &amp; BBRI = n/a (bank). Dividend Yield skala %, sisanya skala kali.</t>
  </si>
  <si>
    <t>RINGKASAN RUMUS &amp; KAPAN DIPAKAI</t>
  </si>
  <si>
    <t>RUMUS INDUK</t>
  </si>
  <si>
    <t>PER = Harga Saham / EPS  =  Market Cap / Laba Bersih</t>
  </si>
  <si>
    <t>PBV = Harga Saham / BVPS  =  Market Cap / Ekuitas</t>
  </si>
  <si>
    <t>Identitas</t>
  </si>
  <si>
    <t>PBV = PER x ROE   (karena Price/Book = Price/Earnings x Earnings/Book)</t>
  </si>
  <si>
    <t>Enterprise Value</t>
  </si>
  <si>
    <t>EV = Market Cap + Utang Berbunga - Kas &amp; Setara Kas</t>
  </si>
  <si>
    <t>EV/EBITDA = Enterprise Value / EBITDA</t>
  </si>
  <si>
    <t>EBITDA</t>
  </si>
  <si>
    <t>EBITDA = Laba Bersih + Pajak + Bunga + Depresiasi + Amortisasi</t>
  </si>
  <si>
    <t>Dividend Yield = DPS / Harga Saham</t>
  </si>
  <si>
    <t>Payout = DPS / EPS   (porsi laba yang dibagi dividen)</t>
  </si>
  <si>
    <t>PEG = PER / Pertumbuhan Laba (%)</t>
  </si>
  <si>
    <t>KAPAN DIPAKAI</t>
  </si>
  <si>
    <t>Semua sektor dg EPS positif. Std utk saham defensif (consumer, bank besar).</t>
  </si>
  <si>
    <t>Bank, padat modal (semen, properti, utilitas, logam), asuransi. Aset tercatat nilai wajar.</t>
  </si>
  <si>
    <t>Non-bank padat kapital (TLKM, ASII), perbandingan lintas struktur modal/pajak, M&amp;A, LBO.</t>
  </si>
  <si>
    <t>Investor income (pensiun, reksa dana). Cek payout ratio &amp; arah harga.</t>
  </si>
  <si>
    <t>Sektor pertumbuhan. Lynch: &lt;1 undervalued, =1 wajar, &gt;1 overvalued.</t>
  </si>
  <si>
    <t>KAPAN TIDAK DIPAKAI / MENYESATKAN</t>
  </si>
  <si>
    <t>PER - laba negatif</t>
  </si>
  <si>
    <t>EPS negatif -&gt; PER negatif, tidak bermakna (N/A).</t>
  </si>
  <si>
    <t>PER - siklikal</t>
  </si>
  <si>
    <t>Siklus puncak: PER rendah = sinyal JUAL. Siklus dasar: PER tinggi = sinyal BELI.</t>
  </si>
  <si>
    <t>PBV - ringan aset</t>
  </si>
  <si>
    <t>Teknologi, jasa, merek kuat. Nilai ekonomi tidak tercatat -&gt; PBV tak bermakna.</t>
  </si>
  <si>
    <t>EV/EBITDA - bank</t>
  </si>
  <si>
    <t>Simpanan nasabah = 'utang' bahan baku. EBITDA bank tidak informatif.</t>
  </si>
  <si>
    <t>DivYld - jebakan</t>
  </si>
  <si>
    <t>Yield tinggi bisa dari harga anjlok. Cek payout &gt;80% = tidak berkelanjutan.</t>
  </si>
  <si>
    <t>PEG - konstan</t>
  </si>
  <si>
    <t>Asumsi pertumbuhan kekal tidak realistis. Pakai rentang skenario.</t>
  </si>
  <si>
    <t>INTERPRETASI (3 KONTEKS)</t>
  </si>
  <si>
    <t>1. Historis</t>
  </si>
  <si>
    <t>Bandingkan dgn rata-rata 5 tahun saham itu sendiri.</t>
  </si>
  <si>
    <t>2. Sektor</t>
  </si>
  <si>
    <t>Bandingkan dgn rata-rata sektor/industri (bank 14x, consumer 25x, dll).</t>
  </si>
  <si>
    <t>3. Pertumbuhan</t>
  </si>
  <si>
    <t>PER tinggi wajar kalau pertumbuhan tinggi (lihat PEG). PER rendah pd stagnasi = peringatan.</t>
  </si>
  <si>
    <t>RASIO SPESIFIK PERBANKAN (komplemen PER/PBV)</t>
  </si>
  <si>
    <t>ROE</t>
  </si>
  <si>
    <t>Profitabilitas ekuitas. Justifikasi premium PBV.</t>
  </si>
  <si>
    <t>NIM</t>
  </si>
  <si>
    <t>Net Interest Margin. Spread bunga, efisiensi pricing.</t>
  </si>
  <si>
    <t>BOPO</t>
  </si>
  <si>
    <t>Biaya Operasional / Pendapatan Operasional. Efisiensi biaya.</t>
  </si>
  <si>
    <t>NPL</t>
  </si>
  <si>
    <t>Non-Performing Loan. Kualitas aset, risiko kredit.</t>
  </si>
  <si>
    <t>CASA</t>
  </si>
  <si>
    <t>Current Account Savings Account. Proporsi dana murah, kekuatan funding.</t>
  </si>
  <si>
    <t>CAR</t>
  </si>
  <si>
    <t>Capital Adequacy Ratio. Kecukupan modal regulasi.</t>
  </si>
  <si>
    <t>BATASAN UMUM</t>
  </si>
  <si>
    <t>1. Lintas sektor</t>
  </si>
  <si>
    <t>Jangan bandingkan PER lintas sektor tanpa konteks. Struktur growth/risk/margin berbeda.</t>
  </si>
  <si>
    <t>2. Forward vs trailing</t>
  </si>
  <si>
    <t>Trailing = TTM (stabil). Forward = estimasi (relevan tp rentan revisi).</t>
  </si>
  <si>
    <t>3. Net cash</t>
  </si>
  <si>
    <t>EV = Market Cap + Utang - KAS (jangan lupa kurangi kas). UNVR contoh net cash.</t>
  </si>
  <si>
    <t>4. Manipulasi</t>
  </si>
  <si>
    <t>Cek arus kas operasi vs laba bersih. Laba akuntansi bisa dimanipulasi.</t>
  </si>
  <si>
    <t>5.BEI konteks</t>
  </si>
  <si>
    <t>PPh dividen 0,1% final (WNI). Yield saham relatif menarik vs deposito.</t>
  </si>
  <si>
    <t>Referensi: Lynch (One Up on Wall Street, PEG). Damodaran (Investment Valuation). Altman Z-Score (complement).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</si>
</sst>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p&quot;#,##0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  <fill>
      <patternFill patternType="solid">
        <fgColor rgb="FFBBDEFB"/>
      </patternFill>
    </fill>
    <fill>
      <patternFill patternType="solid">
        <fgColor rgb="FFFFE0B2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10" fontId="3" fillId="5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PER — 5 Emiten BEI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'3_CHART'!$B$6</c:f>
              <c:strCache>
                <c:ptCount val="1"/>
                <c:pt idx="0">
                  <c:v>PER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rgbClr val="1F4E79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'3_CHART'!$C$5:$F$5</c:f>
              <c:strCache>
                <c:ptCount val="4"/>
                <c:pt idx="0">
                  <c:v>BBCA</c:v>
                </c:pt>
                <c:pt idx="1">
                  <c:v>BBRI</c:v>
                </c:pt>
                <c:pt idx="2">
                  <c:v>TLKM</c:v>
                </c:pt>
                <c:pt idx="3">
                  <c:v>UNVR</c:v>
                </c:pt>
              </c:strCache>
            </c:strRef>
          </c:cat>
          <c:val>
            <c:numRef>
              <c:f>'3_CHART'!$C$6:$F$6</c:f>
              <c:numCache>
                <c:formatCode>0.00</c:formatCode>
                <c:ptCount val="4"/>
                <c:pt idx="0">
                  <c:v>19.897959183673468</c:v>
                </c:pt>
                <c:pt idx="1">
                  <c:v>16.339285714285715</c:v>
                </c:pt>
                <c:pt idx="2">
                  <c:v>19.241379310344829</c:v>
                </c:pt>
                <c:pt idx="3">
                  <c:v>10.75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1F4E79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41E2-4417-85BA-0F1944B4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Emiten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x kali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PBV — 5 Emiten BEI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'3_CHART'!$B$7</c:f>
              <c:strCache>
                <c:ptCount val="1"/>
                <c:pt idx="0">
                  <c:v>PBV</c:v>
                </c:pt>
              </c:strCache>
            </c:strRef>
          </c:tx>
          <c:spPr>
            <a:solidFill>
              <a:srgbClr val="2E7D32"/>
            </a:solidFill>
            <a:ln>
              <a:solidFill>
                <a:srgbClr val="2E7D32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'3_CHART'!$C$5:$F$5</c:f>
              <c:strCache>
                <c:ptCount val="4"/>
                <c:pt idx="0">
                  <c:v>BBCA</c:v>
                </c:pt>
                <c:pt idx="1">
                  <c:v>BBRI</c:v>
                </c:pt>
                <c:pt idx="2">
                  <c:v>TLKM</c:v>
                </c:pt>
                <c:pt idx="3">
                  <c:v>UNVR</c:v>
                </c:pt>
              </c:strCache>
            </c:strRef>
          </c:cat>
          <c:val>
            <c:numRef>
              <c:f>'3_CHART'!$C$7:$F$7</c:f>
              <c:numCache>
                <c:formatCode>0.00</c:formatCode>
                <c:ptCount val="4"/>
                <c:pt idx="0">
                  <c:v>3.1451612903225805</c:v>
                </c:pt>
                <c:pt idx="1">
                  <c:v>2.3582474226804124</c:v>
                </c:pt>
                <c:pt idx="2">
                  <c:v>2.0217391304347827</c:v>
                </c:pt>
                <c:pt idx="3">
                  <c:v>1.4333333333333333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2E7D32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0C7-449E-BBBD-45D37D87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Emiten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x kali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EV/EBITDA — 5 Emiten BEI (bank: n/a)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'3_CHART'!$B$8</c:f>
              <c:strCache>
                <c:ptCount val="1"/>
                <c:pt idx="0">
                  <c:v>EV/EBITDA</c:v>
                </c:pt>
              </c:strCache>
            </c:strRef>
          </c:tx>
          <c:spPr>
            <a:solidFill>
              <a:srgbClr val="E65100"/>
            </a:solidFill>
            <a:ln>
              <a:solidFill>
                <a:srgbClr val="E65100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'3_CHART'!$C$5:$F$5</c:f>
              <c:strCache>
                <c:ptCount val="4"/>
                <c:pt idx="0">
                  <c:v>BBCA</c:v>
                </c:pt>
                <c:pt idx="1">
                  <c:v>BBRI</c:v>
                </c:pt>
                <c:pt idx="2">
                  <c:v>TLKM</c:v>
                </c:pt>
                <c:pt idx="3">
                  <c:v>UNVR</c:v>
                </c:pt>
              </c:strCache>
            </c:strRef>
          </c:cat>
          <c:val>
            <c:numRef>
              <c:f>'3_CHART'!$C$8:$F$8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5.9786833333333336</c:v>
                </c:pt>
                <c:pt idx="3">
                  <c:v>2.8045454545454547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E651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58-4DCA-A11F-69D6522C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Emiten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x kali</a:t>
                </a:r>
              </a:p>
            </c:rich>
          </c:tx>
          <c:overlay val="1"/>
        </c:title>
        <c:numFmt formatCode="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Dividend Yield — 5 Emiten BEI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'3_CHART'!$B$9</c:f>
              <c:strCache>
                <c:ptCount val="1"/>
                <c:pt idx="0">
                  <c:v>Dividend Yield</c:v>
                </c:pt>
              </c:strCache>
            </c:strRef>
          </c:tx>
          <c:spPr>
            <a:solidFill>
              <a:srgbClr val="6A1B9A"/>
            </a:solidFill>
            <a:ln>
              <a:solidFill>
                <a:srgbClr val="6A1B9A"/>
              </a:solidFill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'3_CHART'!$C$5:$F$5</c:f>
              <c:strCache>
                <c:ptCount val="4"/>
                <c:pt idx="0">
                  <c:v>BBCA</c:v>
                </c:pt>
                <c:pt idx="1">
                  <c:v>BBRI</c:v>
                </c:pt>
                <c:pt idx="2">
                  <c:v>TLKM</c:v>
                </c:pt>
                <c:pt idx="3">
                  <c:v>UNVR</c:v>
                </c:pt>
              </c:strCache>
            </c:strRef>
          </c:cat>
          <c:val>
            <c:numRef>
              <c:f>'3_CHART'!$C$9:$F$9</c:f>
              <c:numCache>
                <c:formatCode>0.00%</c:formatCode>
                <c:ptCount val="4"/>
                <c:pt idx="0">
                  <c:v>2.5128205128205128E-2</c:v>
                </c:pt>
                <c:pt idx="1">
                  <c:v>4.1530054644808745E-2</c:v>
                </c:pt>
                <c:pt idx="2">
                  <c:v>3.9426523297491037E-2</c:v>
                </c:pt>
                <c:pt idx="3">
                  <c:v>5.1162790697674418E-2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rgbClr val="6A1B9A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E27-4390-8BDC-D70295925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Emiten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%</a:t>
                </a:r>
              </a:p>
            </c:rich>
          </c:tx>
          <c:overlay val="1"/>
        </c:title>
        <c:numFmt formatCode="0.0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0</xdr:rowOff>
    </xdr:from>
    <xdr:ext cx="61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10</xdr:col>
      <xdr:colOff>0</xdr:colOff>
      <xdr:row>13</xdr:row>
      <xdr:rowOff>0</xdr:rowOff>
    </xdr:from>
    <xdr:ext cx="612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31</xdr:row>
      <xdr:rowOff>0</xdr:rowOff>
    </xdr:from>
    <xdr:ext cx="6120000" cy="288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10</xdr:col>
      <xdr:colOff>0</xdr:colOff>
      <xdr:row>31</xdr:row>
      <xdr:rowOff>0</xdr:rowOff>
    </xdr:from>
    <xdr:ext cx="6120000" cy="2880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showGridLines="0" tabSelected="1" workbookViewId="0"/>
  </sheetViews>
  <sheetFormatPr defaultRowHeight="15" x14ac:dyDescent="0.25"/>
  <cols>
    <col min="1" max="1" width="3" customWidth="1"/>
    <col min="2" max="2" width="30" customWidth="1"/>
    <col min="3" max="3" width="78" customWidth="1"/>
  </cols>
  <sheetData>
    <row r="2" spans="2:3" ht="30" customHeight="1" x14ac:dyDescent="0.25">
      <c r="B2" s="22" t="s">
        <v>0</v>
      </c>
      <c r="C2" s="21"/>
    </row>
    <row r="3" spans="2:3" x14ac:dyDescent="0.25">
      <c r="B3" s="24" t="s">
        <v>1</v>
      </c>
      <c r="C3" s="21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45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1" spans="2:3" x14ac:dyDescent="0.25">
      <c r="B11" s="4" t="s">
        <v>11</v>
      </c>
    </row>
    <row r="12" spans="2:3" x14ac:dyDescent="0.25">
      <c r="B12" s="5" t="s">
        <v>12</v>
      </c>
      <c r="C12" s="3" t="s">
        <v>13</v>
      </c>
    </row>
    <row r="13" spans="2:3" x14ac:dyDescent="0.25">
      <c r="B13" s="3" t="s">
        <v>14</v>
      </c>
      <c r="C13" s="3" t="s">
        <v>15</v>
      </c>
    </row>
    <row r="14" spans="2:3" x14ac:dyDescent="0.25">
      <c r="B14" s="6" t="s">
        <v>16</v>
      </c>
      <c r="C14" s="3" t="s">
        <v>17</v>
      </c>
    </row>
    <row r="15" spans="2:3" ht="30" x14ac:dyDescent="0.25">
      <c r="B15" s="7" t="s">
        <v>18</v>
      </c>
      <c r="C15" s="3" t="s">
        <v>19</v>
      </c>
    </row>
    <row r="16" spans="2:3" ht="30" x14ac:dyDescent="0.25">
      <c r="B16" s="8" t="s">
        <v>20</v>
      </c>
      <c r="C16" s="3" t="s">
        <v>21</v>
      </c>
    </row>
    <row r="18" spans="2:3" ht="30" x14ac:dyDescent="0.25">
      <c r="B18" s="4" t="s">
        <v>22</v>
      </c>
    </row>
    <row r="19" spans="2:3" x14ac:dyDescent="0.25">
      <c r="B19" s="20" t="s">
        <v>23</v>
      </c>
      <c r="C19" s="21"/>
    </row>
    <row r="20" spans="2:3" x14ac:dyDescent="0.25">
      <c r="B20" s="20" t="s">
        <v>24</v>
      </c>
      <c r="C20" s="21"/>
    </row>
    <row r="21" spans="2:3" x14ac:dyDescent="0.25">
      <c r="B21" s="20" t="s">
        <v>25</v>
      </c>
      <c r="C21" s="21"/>
    </row>
    <row r="22" spans="2:3" x14ac:dyDescent="0.25">
      <c r="B22" s="20" t="s">
        <v>26</v>
      </c>
      <c r="C22" s="21"/>
    </row>
    <row r="23" spans="2:3" x14ac:dyDescent="0.25">
      <c r="B23" s="20" t="s">
        <v>27</v>
      </c>
      <c r="C23" s="21"/>
    </row>
    <row r="25" spans="2:3" x14ac:dyDescent="0.25">
      <c r="B25" s="23" t="s">
        <v>28</v>
      </c>
      <c r="C25" s="21"/>
    </row>
    <row r="26" spans="2:3" x14ac:dyDescent="0.25">
      <c r="B26" s="23" t="s">
        <v>29</v>
      </c>
      <c r="C26" s="21"/>
    </row>
  </sheetData>
  <mergeCells count="9">
    <mergeCell ref="B26:C26"/>
    <mergeCell ref="B21:C21"/>
    <mergeCell ref="B2:C2"/>
    <mergeCell ref="B25:C25"/>
    <mergeCell ref="B3:C3"/>
    <mergeCell ref="B19:C19"/>
    <mergeCell ref="B20:C20"/>
    <mergeCell ref="B23:C23"/>
    <mergeCell ref="B22:C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7"/>
  <sheetViews>
    <sheetView showGridLines="0" workbookViewId="0"/>
  </sheetViews>
  <sheetFormatPr defaultRowHeight="15" x14ac:dyDescent="0.25"/>
  <cols>
    <col min="1" max="1" width="3" customWidth="1"/>
    <col min="2" max="2" width="34" customWidth="1"/>
    <col min="3" max="7" width="14" customWidth="1"/>
    <col min="8" max="8" width="40" customWidth="1"/>
  </cols>
  <sheetData>
    <row r="2" spans="2:8" ht="27.95" customHeight="1" x14ac:dyDescent="0.25">
      <c r="B2" s="22" t="s">
        <v>30</v>
      </c>
      <c r="C2" s="21"/>
      <c r="D2" s="21"/>
      <c r="E2" s="21"/>
      <c r="F2" s="21"/>
      <c r="G2" s="21"/>
      <c r="H2" s="21"/>
    </row>
    <row r="3" spans="2:8" x14ac:dyDescent="0.25">
      <c r="B3" s="24" t="s">
        <v>31</v>
      </c>
      <c r="C3" s="21"/>
      <c r="D3" s="21"/>
      <c r="E3" s="21"/>
      <c r="F3" s="21"/>
      <c r="G3" s="21"/>
      <c r="H3" s="21"/>
    </row>
    <row r="5" spans="2:8" ht="21.95" customHeight="1" x14ac:dyDescent="0.25">
      <c r="B5" s="6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6" t="s">
        <v>37</v>
      </c>
      <c r="H5" s="6" t="s">
        <v>38</v>
      </c>
    </row>
    <row r="6" spans="2:8" ht="30" x14ac:dyDescent="0.25">
      <c r="B6" s="9" t="s">
        <v>39</v>
      </c>
      <c r="C6" s="7" t="s">
        <v>40</v>
      </c>
      <c r="D6" s="7" t="s">
        <v>40</v>
      </c>
      <c r="E6" s="8" t="s">
        <v>41</v>
      </c>
      <c r="F6" s="8" t="s">
        <v>42</v>
      </c>
      <c r="G6" s="8" t="s">
        <v>43</v>
      </c>
      <c r="H6" s="10" t="s">
        <v>44</v>
      </c>
    </row>
    <row r="7" spans="2:8" x14ac:dyDescent="0.25">
      <c r="B7" s="3" t="s">
        <v>45</v>
      </c>
      <c r="C7" s="11">
        <v>9750</v>
      </c>
      <c r="D7" s="11">
        <v>4575</v>
      </c>
      <c r="E7" s="11">
        <v>2790</v>
      </c>
      <c r="F7" s="11">
        <v>2150</v>
      </c>
      <c r="G7" s="11">
        <v>4845</v>
      </c>
      <c r="H7" s="10" t="s">
        <v>46</v>
      </c>
    </row>
    <row r="8" spans="2:8" x14ac:dyDescent="0.25">
      <c r="B8" s="3" t="s">
        <v>47</v>
      </c>
      <c r="C8" s="11">
        <v>490</v>
      </c>
      <c r="D8" s="11">
        <v>280</v>
      </c>
      <c r="E8" s="11">
        <v>145</v>
      </c>
      <c r="F8" s="11">
        <v>200</v>
      </c>
      <c r="G8" s="11">
        <v>420</v>
      </c>
      <c r="H8" s="10" t="s">
        <v>48</v>
      </c>
    </row>
    <row r="9" spans="2:8" x14ac:dyDescent="0.25">
      <c r="B9" s="3" t="s">
        <v>49</v>
      </c>
      <c r="C9" s="11">
        <v>3100</v>
      </c>
      <c r="D9" s="11">
        <v>1940</v>
      </c>
      <c r="E9" s="11">
        <v>1380</v>
      </c>
      <c r="F9" s="11">
        <v>1500</v>
      </c>
      <c r="G9" s="11">
        <v>4050</v>
      </c>
      <c r="H9" s="10" t="s">
        <v>50</v>
      </c>
    </row>
    <row r="10" spans="2:8" x14ac:dyDescent="0.25">
      <c r="B10" s="3" t="s">
        <v>51</v>
      </c>
      <c r="C10" s="11">
        <v>245</v>
      </c>
      <c r="D10" s="11">
        <v>190</v>
      </c>
      <c r="E10" s="11">
        <v>110</v>
      </c>
      <c r="F10" s="11">
        <v>110</v>
      </c>
      <c r="G10" s="11">
        <v>290</v>
      </c>
      <c r="H10" s="10" t="s">
        <v>52</v>
      </c>
    </row>
    <row r="11" spans="2:8" x14ac:dyDescent="0.25">
      <c r="B11" s="3" t="s">
        <v>53</v>
      </c>
      <c r="C11" s="12">
        <v>123</v>
      </c>
      <c r="D11" s="12">
        <v>186</v>
      </c>
      <c r="E11" s="12">
        <v>99.9</v>
      </c>
      <c r="F11" s="12">
        <v>3.8</v>
      </c>
      <c r="G11" s="12">
        <v>40.5</v>
      </c>
      <c r="H11" s="10" t="s">
        <v>54</v>
      </c>
    </row>
    <row r="12" spans="2:8" ht="25.5" x14ac:dyDescent="0.25">
      <c r="B12" s="3" t="s">
        <v>55</v>
      </c>
      <c r="C12" s="13" t="s">
        <v>56</v>
      </c>
      <c r="D12" s="13" t="s">
        <v>56</v>
      </c>
      <c r="E12" s="11">
        <v>60000</v>
      </c>
      <c r="F12" s="11">
        <v>2200</v>
      </c>
      <c r="G12" s="11">
        <v>50000</v>
      </c>
      <c r="H12" s="10" t="s">
        <v>57</v>
      </c>
    </row>
    <row r="13" spans="2:8" x14ac:dyDescent="0.25">
      <c r="B13" s="3" t="s">
        <v>58</v>
      </c>
      <c r="C13" s="13" t="s">
        <v>56</v>
      </c>
      <c r="D13" s="13" t="s">
        <v>56</v>
      </c>
      <c r="E13" s="11">
        <v>25000</v>
      </c>
      <c r="F13" s="11">
        <v>4000</v>
      </c>
      <c r="G13" s="11">
        <v>30000</v>
      </c>
      <c r="H13" s="10" t="s">
        <v>59</v>
      </c>
    </row>
    <row r="14" spans="2:8" ht="25.5" x14ac:dyDescent="0.25">
      <c r="B14" s="3" t="s">
        <v>60</v>
      </c>
      <c r="C14" s="13" t="s">
        <v>56</v>
      </c>
      <c r="D14" s="13" t="s">
        <v>56</v>
      </c>
      <c r="E14" s="11">
        <v>105000</v>
      </c>
      <c r="F14" s="11">
        <v>2000</v>
      </c>
      <c r="G14" s="11">
        <v>35000</v>
      </c>
      <c r="H14" s="10" t="s">
        <v>61</v>
      </c>
    </row>
    <row r="15" spans="2:8" ht="25.5" x14ac:dyDescent="0.25">
      <c r="B15" s="3" t="s">
        <v>62</v>
      </c>
      <c r="C15" s="12">
        <v>8</v>
      </c>
      <c r="D15" s="12">
        <v>12</v>
      </c>
      <c r="E15" s="12">
        <v>4</v>
      </c>
      <c r="F15" s="12">
        <v>2</v>
      </c>
      <c r="G15" s="12">
        <v>10</v>
      </c>
      <c r="H15" s="10" t="s">
        <v>63</v>
      </c>
    </row>
    <row r="17" spans="2:8" x14ac:dyDescent="0.25">
      <c r="B17" s="25" t="s">
        <v>64</v>
      </c>
      <c r="C17" s="21"/>
      <c r="D17" s="21"/>
      <c r="E17" s="21"/>
      <c r="F17" s="21"/>
      <c r="G17" s="21"/>
      <c r="H17" s="21"/>
    </row>
  </sheetData>
  <mergeCells count="3">
    <mergeCell ref="B3:H3"/>
    <mergeCell ref="B2:H2"/>
    <mergeCell ref="B17:H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2"/>
  <sheetViews>
    <sheetView showGridLines="0" workbookViewId="0"/>
  </sheetViews>
  <sheetFormatPr defaultRowHeight="15" x14ac:dyDescent="0.25"/>
  <cols>
    <col min="1" max="1" width="3" customWidth="1"/>
    <col min="2" max="2" width="36" customWidth="1"/>
    <col min="3" max="7" width="16" customWidth="1"/>
    <col min="8" max="8" width="46" customWidth="1"/>
  </cols>
  <sheetData>
    <row r="2" spans="2:8" ht="27.95" customHeight="1" x14ac:dyDescent="0.25">
      <c r="B2" s="22" t="s">
        <v>65</v>
      </c>
      <c r="C2" s="21"/>
      <c r="D2" s="21"/>
      <c r="E2" s="21"/>
      <c r="F2" s="21"/>
      <c r="G2" s="21"/>
      <c r="H2" s="21"/>
    </row>
    <row r="3" spans="2:8" x14ac:dyDescent="0.25">
      <c r="B3" s="24" t="s">
        <v>66</v>
      </c>
      <c r="C3" s="21"/>
      <c r="D3" s="21"/>
      <c r="E3" s="21"/>
      <c r="F3" s="21"/>
      <c r="G3" s="21"/>
      <c r="H3" s="21"/>
    </row>
    <row r="5" spans="2:8" ht="21.95" customHeight="1" x14ac:dyDescent="0.25">
      <c r="B5" s="6" t="s">
        <v>67</v>
      </c>
      <c r="C5" s="6" t="s">
        <v>33</v>
      </c>
      <c r="D5" s="6" t="s">
        <v>34</v>
      </c>
      <c r="E5" s="6" t="s">
        <v>35</v>
      </c>
      <c r="F5" s="6" t="s">
        <v>36</v>
      </c>
      <c r="G5" s="6" t="s">
        <v>37</v>
      </c>
      <c r="H5" s="6" t="s">
        <v>68</v>
      </c>
    </row>
    <row r="6" spans="2:8" ht="30" x14ac:dyDescent="0.25">
      <c r="B6" s="9" t="s">
        <v>39</v>
      </c>
      <c r="C6" s="7" t="s">
        <v>40</v>
      </c>
      <c r="D6" s="7" t="s">
        <v>40</v>
      </c>
      <c r="E6" s="8" t="s">
        <v>41</v>
      </c>
      <c r="F6" s="8" t="s">
        <v>42</v>
      </c>
      <c r="G6" s="8" t="s">
        <v>43</v>
      </c>
      <c r="H6" s="10" t="s">
        <v>69</v>
      </c>
    </row>
    <row r="8" spans="2:8" ht="25.5" x14ac:dyDescent="0.25">
      <c r="B8" s="14" t="s">
        <v>70</v>
      </c>
      <c r="C8" s="15">
        <f>'1_INPUT'!C7/'1_INPUT'!C8</f>
        <v>19.897959183673468</v>
      </c>
      <c r="D8" s="15">
        <f>'1_INPUT'!D7/'1_INPUT'!D8</f>
        <v>16.339285714285715</v>
      </c>
      <c r="E8" s="15">
        <f>'1_INPUT'!E7/'1_INPUT'!E8</f>
        <v>19.241379310344829</v>
      </c>
      <c r="F8" s="15">
        <f>'1_INPUT'!F7/'1_INPUT'!F8</f>
        <v>10.75</v>
      </c>
      <c r="G8" s="15">
        <f>'1_INPUT'!G7/'1_INPUT'!G8</f>
        <v>11.535714285714286</v>
      </c>
      <c r="H8" s="10" t="s">
        <v>71</v>
      </c>
    </row>
    <row r="9" spans="2:8" ht="25.5" x14ac:dyDescent="0.25">
      <c r="B9" s="14" t="s">
        <v>72</v>
      </c>
      <c r="C9" s="15">
        <f>'1_INPUT'!C7/'1_INPUT'!C9</f>
        <v>3.1451612903225805</v>
      </c>
      <c r="D9" s="15">
        <f>'1_INPUT'!D7/'1_INPUT'!D9</f>
        <v>2.3582474226804124</v>
      </c>
      <c r="E9" s="15">
        <f>'1_INPUT'!E7/'1_INPUT'!E9</f>
        <v>2.0217391304347827</v>
      </c>
      <c r="F9" s="15">
        <f>'1_INPUT'!F7/'1_INPUT'!F9</f>
        <v>1.4333333333333333</v>
      </c>
      <c r="G9" s="15">
        <f>'1_INPUT'!G7/'1_INPUT'!G9</f>
        <v>1.1962962962962962</v>
      </c>
      <c r="H9" s="10" t="s">
        <v>73</v>
      </c>
    </row>
    <row r="10" spans="2:8" x14ac:dyDescent="0.25">
      <c r="B10" s="14" t="s">
        <v>74</v>
      </c>
      <c r="C10" s="16">
        <f>'1_INPUT'!C11*'1_INPUT'!C7</f>
        <v>1199250</v>
      </c>
      <c r="D10" s="16">
        <f>'1_INPUT'!D11*'1_INPUT'!D7</f>
        <v>850950</v>
      </c>
      <c r="E10" s="16">
        <f>'1_INPUT'!E11*'1_INPUT'!E7</f>
        <v>278721</v>
      </c>
      <c r="F10" s="16">
        <f>'1_INPUT'!F11*'1_INPUT'!F7</f>
        <v>8170</v>
      </c>
      <c r="G10" s="16">
        <f>'1_INPUT'!G11*'1_INPUT'!G7</f>
        <v>196222.5</v>
      </c>
      <c r="H10" s="10" t="s">
        <v>75</v>
      </c>
    </row>
    <row r="11" spans="2:8" ht="25.5" x14ac:dyDescent="0.25">
      <c r="B11" s="14" t="s">
        <v>76</v>
      </c>
      <c r="C11" s="13" t="s">
        <v>77</v>
      </c>
      <c r="D11" s="13" t="s">
        <v>77</v>
      </c>
      <c r="E11" s="16">
        <f>E10+'1_INPUT'!E14-'1_INPUT'!E13</f>
        <v>358721</v>
      </c>
      <c r="F11" s="16">
        <f>F10+'1_INPUT'!F14-'1_INPUT'!F13</f>
        <v>6170</v>
      </c>
      <c r="G11" s="16">
        <f>G10+'1_INPUT'!G14-'1_INPUT'!G13</f>
        <v>201222.5</v>
      </c>
      <c r="H11" s="10" t="s">
        <v>78</v>
      </c>
    </row>
    <row r="12" spans="2:8" ht="25.5" x14ac:dyDescent="0.25">
      <c r="B12" s="14" t="s">
        <v>79</v>
      </c>
      <c r="C12" s="13" t="s">
        <v>77</v>
      </c>
      <c r="D12" s="13" t="s">
        <v>77</v>
      </c>
      <c r="E12" s="15">
        <f>E11/'1_INPUT'!E12</f>
        <v>5.9786833333333336</v>
      </c>
      <c r="F12" s="15">
        <f>F11/'1_INPUT'!F12</f>
        <v>2.8045454545454547</v>
      </c>
      <c r="G12" s="15">
        <f>G11/'1_INPUT'!G12</f>
        <v>4.0244499999999999</v>
      </c>
      <c r="H12" s="10" t="s">
        <v>80</v>
      </c>
    </row>
    <row r="13" spans="2:8" ht="25.5" x14ac:dyDescent="0.25">
      <c r="B13" s="14" t="s">
        <v>81</v>
      </c>
      <c r="C13" s="17">
        <f>'1_INPUT'!C10/'1_INPUT'!C7</f>
        <v>2.5128205128205128E-2</v>
      </c>
      <c r="D13" s="17">
        <f>'1_INPUT'!D10/'1_INPUT'!D7</f>
        <v>4.1530054644808745E-2</v>
      </c>
      <c r="E13" s="17">
        <f>'1_INPUT'!E10/'1_INPUT'!E7</f>
        <v>3.9426523297491037E-2</v>
      </c>
      <c r="F13" s="17">
        <f>'1_INPUT'!F10/'1_INPUT'!F7</f>
        <v>5.1162790697674418E-2</v>
      </c>
      <c r="G13" s="17">
        <f>'1_INPUT'!G10/'1_INPUT'!G7</f>
        <v>5.9855521155830753E-2</v>
      </c>
      <c r="H13" s="10" t="s">
        <v>82</v>
      </c>
    </row>
    <row r="14" spans="2:8" ht="25.5" x14ac:dyDescent="0.25">
      <c r="B14" s="14" t="s">
        <v>83</v>
      </c>
      <c r="C14" s="18">
        <f>'1_INPUT'!C10/'1_INPUT'!C8</f>
        <v>0.5</v>
      </c>
      <c r="D14" s="18">
        <f>'1_INPUT'!D10/'1_INPUT'!D8</f>
        <v>0.6785714285714286</v>
      </c>
      <c r="E14" s="18">
        <f>'1_INPUT'!E10/'1_INPUT'!E8</f>
        <v>0.75862068965517238</v>
      </c>
      <c r="F14" s="18">
        <f>'1_INPUT'!F10/'1_INPUT'!F8</f>
        <v>0.55000000000000004</v>
      </c>
      <c r="G14" s="18">
        <f>'1_INPUT'!G10/'1_INPUT'!G8</f>
        <v>0.69047619047619047</v>
      </c>
      <c r="H14" s="10" t="s">
        <v>84</v>
      </c>
    </row>
    <row r="15" spans="2:8" ht="25.5" x14ac:dyDescent="0.25">
      <c r="B15" s="14" t="s">
        <v>85</v>
      </c>
      <c r="C15" s="15">
        <f>C8/'1_INPUT'!C15</f>
        <v>2.4872448979591835</v>
      </c>
      <c r="D15" s="15">
        <f>D8/'1_INPUT'!D15</f>
        <v>1.361607142857143</v>
      </c>
      <c r="E15" s="15">
        <f>E8/'1_INPUT'!E15</f>
        <v>4.8103448275862073</v>
      </c>
      <c r="F15" s="15">
        <f>F8/'1_INPUT'!F15</f>
        <v>5.375</v>
      </c>
      <c r="G15" s="15">
        <f>G8/'1_INPUT'!G15</f>
        <v>1.1535714285714287</v>
      </c>
      <c r="H15" s="10" t="s">
        <v>86</v>
      </c>
    </row>
    <row r="17" spans="2:8" ht="21.95" customHeight="1" x14ac:dyDescent="0.25">
      <c r="B17" s="27" t="s">
        <v>87</v>
      </c>
      <c r="C17" s="21"/>
      <c r="D17" s="21"/>
      <c r="E17" s="21"/>
      <c r="F17" s="21"/>
      <c r="G17" s="21"/>
      <c r="H17" s="21"/>
    </row>
    <row r="18" spans="2:8" x14ac:dyDescent="0.25">
      <c r="B18" s="19" t="s">
        <v>33</v>
      </c>
      <c r="C18" s="26" t="s">
        <v>88</v>
      </c>
      <c r="D18" s="21"/>
      <c r="E18" s="21"/>
      <c r="F18" s="21"/>
      <c r="G18" s="21"/>
      <c r="H18" s="21"/>
    </row>
    <row r="19" spans="2:8" x14ac:dyDescent="0.25">
      <c r="B19" s="19" t="s">
        <v>34</v>
      </c>
      <c r="C19" s="26" t="s">
        <v>89</v>
      </c>
      <c r="D19" s="21"/>
      <c r="E19" s="21"/>
      <c r="F19" s="21"/>
      <c r="G19" s="21"/>
      <c r="H19" s="21"/>
    </row>
    <row r="20" spans="2:8" x14ac:dyDescent="0.25">
      <c r="B20" s="19" t="s">
        <v>35</v>
      </c>
      <c r="C20" s="26" t="s">
        <v>90</v>
      </c>
      <c r="D20" s="21"/>
      <c r="E20" s="21"/>
      <c r="F20" s="21"/>
      <c r="G20" s="21"/>
      <c r="H20" s="21"/>
    </row>
    <row r="21" spans="2:8" x14ac:dyDescent="0.25">
      <c r="B21" s="19" t="s">
        <v>36</v>
      </c>
      <c r="C21" s="26" t="s">
        <v>91</v>
      </c>
      <c r="D21" s="21"/>
      <c r="E21" s="21"/>
      <c r="F21" s="21"/>
      <c r="G21" s="21"/>
      <c r="H21" s="21"/>
    </row>
    <row r="22" spans="2:8" x14ac:dyDescent="0.25">
      <c r="B22" s="19" t="s">
        <v>37</v>
      </c>
      <c r="C22" s="26" t="s">
        <v>92</v>
      </c>
      <c r="D22" s="21"/>
      <c r="E22" s="21"/>
      <c r="F22" s="21"/>
      <c r="G22" s="21"/>
      <c r="H22" s="21"/>
    </row>
  </sheetData>
  <mergeCells count="8">
    <mergeCell ref="C19:H19"/>
    <mergeCell ref="B17:H17"/>
    <mergeCell ref="C22:H22"/>
    <mergeCell ref="B2:H2"/>
    <mergeCell ref="C18:H18"/>
    <mergeCell ref="C20:H20"/>
    <mergeCell ref="B3:H3"/>
    <mergeCell ref="C21:H21"/>
  </mergeCells>
  <conditionalFormatting sqref="C8:G8">
    <cfRule type="colorScale" priority="1">
      <colorScale>
        <cfvo type="min"/>
        <cfvo type="percentile" val="50"/>
        <cfvo type="max"/>
        <color rgb="FFC8E6C9"/>
        <color rgb="FFFFF59D"/>
        <color rgb="FFFFCDD2"/>
      </colorScale>
    </cfRule>
  </conditionalFormatting>
  <conditionalFormatting sqref="C9:G9">
    <cfRule type="colorScale" priority="2">
      <colorScale>
        <cfvo type="min"/>
        <cfvo type="percentile" val="50"/>
        <cfvo type="max"/>
        <color rgb="FFC8E6C9"/>
        <color rgb="FFFFF59D"/>
        <color rgb="FFFFCDD2"/>
      </colorScale>
    </cfRule>
  </conditionalFormatting>
  <conditionalFormatting sqref="C13:G13">
    <cfRule type="colorScale" priority="5">
      <colorScale>
        <cfvo type="min"/>
        <cfvo type="percentile" val="50"/>
        <cfvo type="max"/>
        <color rgb="FFFFCDD2"/>
        <color rgb="FFFFF59D"/>
        <color rgb="FFC8E6C9"/>
      </colorScale>
    </cfRule>
  </conditionalFormatting>
  <conditionalFormatting sqref="C14:G14">
    <cfRule type="colorScale" priority="6">
      <colorScale>
        <cfvo type="num" val="0"/>
        <cfvo type="num" val="0.7"/>
        <cfvo type="num" val="1"/>
        <color rgb="FFC8E6C9"/>
        <color rgb="FFFFF59D"/>
        <color rgb="FFFFCDD2"/>
      </colorScale>
    </cfRule>
  </conditionalFormatting>
  <conditionalFormatting sqref="C15:G15">
    <cfRule type="colorScale" priority="3">
      <colorScale>
        <cfvo type="min"/>
        <cfvo type="percentile" val="50"/>
        <cfvo type="max"/>
        <color rgb="FFC8E6C9"/>
        <color rgb="FFFFF59D"/>
        <color rgb="FFFFCDD2"/>
      </colorScale>
    </cfRule>
  </conditionalFormatting>
  <conditionalFormatting sqref="E12:G12">
    <cfRule type="colorScale" priority="4">
      <colorScale>
        <cfvo type="min"/>
        <cfvo type="percentile" val="50"/>
        <cfvo type="max"/>
        <color rgb="FFC8E6C9"/>
        <color rgb="FFFFF59D"/>
        <color rgb="FFFFCDD2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51"/>
  <sheetViews>
    <sheetView showGridLines="0" workbookViewId="0"/>
  </sheetViews>
  <sheetFormatPr defaultRowHeight="15" x14ac:dyDescent="0.25"/>
  <cols>
    <col min="1" max="1" width="3" customWidth="1"/>
    <col min="2" max="6" width="14" customWidth="1"/>
    <col min="7" max="7" width="2" customWidth="1"/>
  </cols>
  <sheetData>
    <row r="2" spans="2:7" ht="27.95" customHeight="1" x14ac:dyDescent="0.25">
      <c r="B2" s="22" t="s">
        <v>93</v>
      </c>
      <c r="C2" s="21"/>
      <c r="D2" s="21"/>
      <c r="E2" s="21"/>
      <c r="F2" s="21"/>
    </row>
    <row r="3" spans="2:7" x14ac:dyDescent="0.25">
      <c r="B3" s="24" t="s">
        <v>94</v>
      </c>
      <c r="C3" s="21"/>
      <c r="D3" s="21"/>
      <c r="E3" s="21"/>
      <c r="F3" s="21"/>
    </row>
    <row r="5" spans="2:7" ht="21.95" customHeight="1" x14ac:dyDescent="0.25">
      <c r="B5" s="6" t="s">
        <v>95</v>
      </c>
      <c r="C5" s="6" t="s">
        <v>33</v>
      </c>
      <c r="D5" s="6" t="s">
        <v>34</v>
      </c>
      <c r="E5" s="6" t="s">
        <v>35</v>
      </c>
      <c r="F5" s="6" t="s">
        <v>36</v>
      </c>
      <c r="G5" s="6" t="s">
        <v>37</v>
      </c>
    </row>
    <row r="6" spans="2:7" x14ac:dyDescent="0.25">
      <c r="B6" s="2" t="s">
        <v>96</v>
      </c>
      <c r="C6" s="16">
        <f>'2_MULTIPLE'!C8</f>
        <v>19.897959183673468</v>
      </c>
      <c r="D6" s="16">
        <f>'2_MULTIPLE'!D8</f>
        <v>16.339285714285715</v>
      </c>
      <c r="E6" s="16">
        <f>'2_MULTIPLE'!E8</f>
        <v>19.241379310344829</v>
      </c>
      <c r="F6" s="16">
        <f>'2_MULTIPLE'!F8</f>
        <v>10.75</v>
      </c>
      <c r="G6" s="16">
        <f>'2_MULTIPLE'!G8</f>
        <v>11.535714285714286</v>
      </c>
    </row>
    <row r="7" spans="2:7" x14ac:dyDescent="0.25">
      <c r="B7" s="2" t="s">
        <v>97</v>
      </c>
      <c r="C7" s="16">
        <f>'2_MULTIPLE'!C9</f>
        <v>3.1451612903225805</v>
      </c>
      <c r="D7" s="16">
        <f>'2_MULTIPLE'!D9</f>
        <v>2.3582474226804124</v>
      </c>
      <c r="E7" s="16">
        <f>'2_MULTIPLE'!E9</f>
        <v>2.0217391304347827</v>
      </c>
      <c r="F7" s="16">
        <f>'2_MULTIPLE'!F9</f>
        <v>1.4333333333333333</v>
      </c>
      <c r="G7" s="16">
        <f>'2_MULTIPLE'!G9</f>
        <v>1.1962962962962962</v>
      </c>
    </row>
    <row r="8" spans="2:7" x14ac:dyDescent="0.25">
      <c r="B8" s="2" t="s">
        <v>98</v>
      </c>
      <c r="C8" s="16" t="str">
        <f>'2_MULTIPLE'!C12</f>
        <v>n/a</v>
      </c>
      <c r="D8" s="16" t="str">
        <f>'2_MULTIPLE'!D12</f>
        <v>n/a</v>
      </c>
      <c r="E8" s="16">
        <f>'2_MULTIPLE'!E12</f>
        <v>5.9786833333333336</v>
      </c>
      <c r="F8" s="16">
        <f>'2_MULTIPLE'!F12</f>
        <v>2.8045454545454547</v>
      </c>
      <c r="G8" s="16">
        <f>'2_MULTIPLE'!G12</f>
        <v>4.0244499999999999</v>
      </c>
    </row>
    <row r="9" spans="2:7" ht="30" x14ac:dyDescent="0.25">
      <c r="B9" s="2" t="s">
        <v>81</v>
      </c>
      <c r="C9" s="18">
        <f>'2_MULTIPLE'!C13</f>
        <v>2.5128205128205128E-2</v>
      </c>
      <c r="D9" s="18">
        <f>'2_MULTIPLE'!D13</f>
        <v>4.1530054644808745E-2</v>
      </c>
      <c r="E9" s="18">
        <f>'2_MULTIPLE'!E13</f>
        <v>3.9426523297491037E-2</v>
      </c>
      <c r="F9" s="18">
        <f>'2_MULTIPLE'!F13</f>
        <v>5.1162790697674418E-2</v>
      </c>
      <c r="G9" s="18">
        <f>'2_MULTIPLE'!G13</f>
        <v>5.9855521155830753E-2</v>
      </c>
    </row>
    <row r="10" spans="2:7" x14ac:dyDescent="0.25">
      <c r="B10" s="2" t="s">
        <v>99</v>
      </c>
      <c r="C10" s="16">
        <f>'2_MULTIPLE'!C15</f>
        <v>2.4872448979591835</v>
      </c>
      <c r="D10" s="16">
        <f>'2_MULTIPLE'!D15</f>
        <v>1.361607142857143</v>
      </c>
      <c r="E10" s="16">
        <f>'2_MULTIPLE'!E15</f>
        <v>4.8103448275862073</v>
      </c>
      <c r="F10" s="16">
        <f>'2_MULTIPLE'!F15</f>
        <v>5.375</v>
      </c>
      <c r="G10" s="16">
        <f>'2_MULTIPLE'!G15</f>
        <v>1.1535714285714287</v>
      </c>
    </row>
    <row r="51" spans="2:6" x14ac:dyDescent="0.25">
      <c r="B51" s="25" t="s">
        <v>100</v>
      </c>
      <c r="C51" s="21"/>
      <c r="D51" s="21"/>
      <c r="E51" s="21"/>
      <c r="F51" s="21"/>
    </row>
  </sheetData>
  <mergeCells count="3">
    <mergeCell ref="B2:F2"/>
    <mergeCell ref="B3:F3"/>
    <mergeCell ref="B51:F51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51"/>
  <sheetViews>
    <sheetView showGridLines="0" workbookViewId="0"/>
  </sheetViews>
  <sheetFormatPr defaultRowHeight="15" x14ac:dyDescent="0.25"/>
  <cols>
    <col min="1" max="1" width="3" customWidth="1"/>
    <col min="2" max="2" width="28" customWidth="1"/>
    <col min="3" max="3" width="82" customWidth="1"/>
  </cols>
  <sheetData>
    <row r="2" spans="2:3" ht="27.95" customHeight="1" x14ac:dyDescent="0.25">
      <c r="B2" s="22" t="s">
        <v>101</v>
      </c>
      <c r="C2" s="21"/>
    </row>
    <row r="4" spans="2:3" ht="21.95" customHeight="1" x14ac:dyDescent="0.25">
      <c r="B4" s="27" t="s">
        <v>102</v>
      </c>
      <c r="C4" s="21"/>
    </row>
    <row r="5" spans="2:3" x14ac:dyDescent="0.25">
      <c r="B5" s="2" t="s">
        <v>96</v>
      </c>
      <c r="C5" s="3" t="s">
        <v>103</v>
      </c>
    </row>
    <row r="6" spans="2:3" x14ac:dyDescent="0.25">
      <c r="B6" s="2" t="s">
        <v>97</v>
      </c>
      <c r="C6" s="3" t="s">
        <v>104</v>
      </c>
    </row>
    <row r="7" spans="2:3" x14ac:dyDescent="0.25">
      <c r="B7" s="2" t="s">
        <v>105</v>
      </c>
      <c r="C7" s="3" t="s">
        <v>106</v>
      </c>
    </row>
    <row r="8" spans="2:3" x14ac:dyDescent="0.25">
      <c r="B8" s="2" t="s">
        <v>107</v>
      </c>
      <c r="C8" s="3" t="s">
        <v>108</v>
      </c>
    </row>
    <row r="9" spans="2:3" x14ac:dyDescent="0.25">
      <c r="B9" s="2" t="s">
        <v>98</v>
      </c>
      <c r="C9" s="3" t="s">
        <v>109</v>
      </c>
    </row>
    <row r="10" spans="2:3" x14ac:dyDescent="0.25">
      <c r="B10" s="2" t="s">
        <v>110</v>
      </c>
      <c r="C10" s="3" t="s">
        <v>111</v>
      </c>
    </row>
    <row r="11" spans="2:3" x14ac:dyDescent="0.25">
      <c r="B11" s="2" t="s">
        <v>81</v>
      </c>
      <c r="C11" s="3" t="s">
        <v>112</v>
      </c>
    </row>
    <row r="12" spans="2:3" x14ac:dyDescent="0.25">
      <c r="B12" s="2" t="s">
        <v>83</v>
      </c>
      <c r="C12" s="3" t="s">
        <v>113</v>
      </c>
    </row>
    <row r="13" spans="2:3" x14ac:dyDescent="0.25">
      <c r="B13" s="2" t="s">
        <v>99</v>
      </c>
      <c r="C13" s="3" t="s">
        <v>114</v>
      </c>
    </row>
    <row r="15" spans="2:3" ht="21.95" customHeight="1" x14ac:dyDescent="0.25">
      <c r="B15" s="27" t="s">
        <v>115</v>
      </c>
      <c r="C15" s="21"/>
    </row>
    <row r="16" spans="2:3" x14ac:dyDescent="0.25">
      <c r="B16" s="2" t="s">
        <v>96</v>
      </c>
      <c r="C16" s="3" t="s">
        <v>116</v>
      </c>
    </row>
    <row r="17" spans="2:3" x14ac:dyDescent="0.25">
      <c r="B17" s="2" t="s">
        <v>97</v>
      </c>
      <c r="C17" s="3" t="s">
        <v>117</v>
      </c>
    </row>
    <row r="18" spans="2:3" ht="30" x14ac:dyDescent="0.25">
      <c r="B18" s="2" t="s">
        <v>98</v>
      </c>
      <c r="C18" s="3" t="s">
        <v>118</v>
      </c>
    </row>
    <row r="19" spans="2:3" x14ac:dyDescent="0.25">
      <c r="B19" s="2" t="s">
        <v>81</v>
      </c>
      <c r="C19" s="3" t="s">
        <v>119</v>
      </c>
    </row>
    <row r="20" spans="2:3" x14ac:dyDescent="0.25">
      <c r="B20" s="2" t="s">
        <v>99</v>
      </c>
      <c r="C20" s="3" t="s">
        <v>120</v>
      </c>
    </row>
    <row r="22" spans="2:3" ht="21.95" customHeight="1" x14ac:dyDescent="0.25">
      <c r="B22" s="27" t="s">
        <v>121</v>
      </c>
      <c r="C22" s="21"/>
    </row>
    <row r="23" spans="2:3" x14ac:dyDescent="0.25">
      <c r="B23" s="2" t="s">
        <v>122</v>
      </c>
      <c r="C23" s="3" t="s">
        <v>123</v>
      </c>
    </row>
    <row r="24" spans="2:3" x14ac:dyDescent="0.25">
      <c r="B24" s="2" t="s">
        <v>124</v>
      </c>
      <c r="C24" s="3" t="s">
        <v>125</v>
      </c>
    </row>
    <row r="25" spans="2:3" x14ac:dyDescent="0.25">
      <c r="B25" s="2" t="s">
        <v>126</v>
      </c>
      <c r="C25" s="3" t="s">
        <v>127</v>
      </c>
    </row>
    <row r="26" spans="2:3" x14ac:dyDescent="0.25">
      <c r="B26" s="2" t="s">
        <v>128</v>
      </c>
      <c r="C26" s="3" t="s">
        <v>129</v>
      </c>
    </row>
    <row r="27" spans="2:3" x14ac:dyDescent="0.25">
      <c r="B27" s="2" t="s">
        <v>130</v>
      </c>
      <c r="C27" s="3" t="s">
        <v>131</v>
      </c>
    </row>
    <row r="28" spans="2:3" x14ac:dyDescent="0.25">
      <c r="B28" s="2" t="s">
        <v>132</v>
      </c>
      <c r="C28" s="3" t="s">
        <v>133</v>
      </c>
    </row>
    <row r="30" spans="2:3" ht="21.95" customHeight="1" x14ac:dyDescent="0.25">
      <c r="B30" s="27" t="s">
        <v>134</v>
      </c>
      <c r="C30" s="21"/>
    </row>
    <row r="31" spans="2:3" x14ac:dyDescent="0.25">
      <c r="B31" s="2" t="s">
        <v>135</v>
      </c>
      <c r="C31" s="3" t="s">
        <v>136</v>
      </c>
    </row>
    <row r="32" spans="2:3" x14ac:dyDescent="0.25">
      <c r="B32" s="2" t="s">
        <v>137</v>
      </c>
      <c r="C32" s="3" t="s">
        <v>138</v>
      </c>
    </row>
    <row r="33" spans="2:3" ht="30" x14ac:dyDescent="0.25">
      <c r="B33" s="2" t="s">
        <v>139</v>
      </c>
      <c r="C33" s="3" t="s">
        <v>140</v>
      </c>
    </row>
    <row r="35" spans="2:3" ht="21.95" customHeight="1" x14ac:dyDescent="0.25">
      <c r="B35" s="27" t="s">
        <v>141</v>
      </c>
      <c r="C35" s="21"/>
    </row>
    <row r="36" spans="2:3" x14ac:dyDescent="0.25">
      <c r="B36" s="2" t="s">
        <v>142</v>
      </c>
      <c r="C36" s="3" t="s">
        <v>143</v>
      </c>
    </row>
    <row r="37" spans="2:3" x14ac:dyDescent="0.25">
      <c r="B37" s="2" t="s">
        <v>144</v>
      </c>
      <c r="C37" s="3" t="s">
        <v>145</v>
      </c>
    </row>
    <row r="38" spans="2:3" x14ac:dyDescent="0.25">
      <c r="B38" s="2" t="s">
        <v>146</v>
      </c>
      <c r="C38" s="3" t="s">
        <v>147</v>
      </c>
    </row>
    <row r="39" spans="2:3" x14ac:dyDescent="0.25">
      <c r="B39" s="2" t="s">
        <v>148</v>
      </c>
      <c r="C39" s="3" t="s">
        <v>149</v>
      </c>
    </row>
    <row r="40" spans="2:3" x14ac:dyDescent="0.25">
      <c r="B40" s="2" t="s">
        <v>150</v>
      </c>
      <c r="C40" s="3" t="s">
        <v>151</v>
      </c>
    </row>
    <row r="41" spans="2:3" x14ac:dyDescent="0.25">
      <c r="B41" s="2" t="s">
        <v>152</v>
      </c>
      <c r="C41" s="3" t="s">
        <v>153</v>
      </c>
    </row>
    <row r="43" spans="2:3" ht="21.95" customHeight="1" x14ac:dyDescent="0.25">
      <c r="B43" s="27" t="s">
        <v>154</v>
      </c>
      <c r="C43" s="21"/>
    </row>
    <row r="44" spans="2:3" ht="30" x14ac:dyDescent="0.25">
      <c r="B44" s="2" t="s">
        <v>155</v>
      </c>
      <c r="C44" s="3" t="s">
        <v>156</v>
      </c>
    </row>
    <row r="45" spans="2:3" x14ac:dyDescent="0.25">
      <c r="B45" s="2" t="s">
        <v>157</v>
      </c>
      <c r="C45" s="3" t="s">
        <v>158</v>
      </c>
    </row>
    <row r="46" spans="2:3" x14ac:dyDescent="0.25">
      <c r="B46" s="2" t="s">
        <v>159</v>
      </c>
      <c r="C46" s="3" t="s">
        <v>160</v>
      </c>
    </row>
    <row r="47" spans="2:3" x14ac:dyDescent="0.25">
      <c r="B47" s="2" t="s">
        <v>161</v>
      </c>
      <c r="C47" s="3" t="s">
        <v>162</v>
      </c>
    </row>
    <row r="48" spans="2:3" x14ac:dyDescent="0.25">
      <c r="B48" s="2" t="s">
        <v>163</v>
      </c>
      <c r="C48" s="3" t="s">
        <v>164</v>
      </c>
    </row>
    <row r="51" spans="2:3" x14ac:dyDescent="0.25">
      <c r="B51" s="23" t="s">
        <v>165</v>
      </c>
      <c r="C51" s="21"/>
    </row>
  </sheetData>
  <mergeCells count="8">
    <mergeCell ref="B30:C30"/>
    <mergeCell ref="B2:C2"/>
    <mergeCell ref="B15:C15"/>
    <mergeCell ref="B51:C51"/>
    <mergeCell ref="B22:C22"/>
    <mergeCell ref="B35:C35"/>
    <mergeCell ref="B4:C4"/>
    <mergeCell ref="B43:C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1_PETUNJUK</vt:lpstr>
      <vt:lpstr>1_INPUT</vt:lpstr>
      <vt:lpstr>2_MULTIPLE</vt:lpstr>
      <vt:lpstr>3_CHART</vt:lpstr>
      <vt:lpstr>4_RUMUS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2026-07-18T17:15:47Z</dcterms:created>
  <dcterms:modified xsi:type="dcterms:W3CDTF">2026-07-18T17:16:32Z</dcterms:modified>
</cp:coreProperties>
</file>