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KONSEP_DASAR" sheetId="2" state="visible" r:id="rId2"/>
    <sheet xmlns:r="http://schemas.openxmlformats.org/officeDocument/2006/relationships" name="FORMULA" sheetId="3" state="visible" r:id="rId3"/>
    <sheet xmlns:r="http://schemas.openxmlformats.org/officeDocument/2006/relationships" name="DATA_ASUMSI" sheetId="4" state="visible" r:id="rId4"/>
    <sheet xmlns:r="http://schemas.openxmlformats.org/officeDocument/2006/relationships" name="KALKULASI_MANUAL" sheetId="5" state="visible" r:id="rId5"/>
    <sheet xmlns:r="http://schemas.openxmlformats.org/officeDocument/2006/relationships" name="KALKULASI_OTOMATIS" sheetId="6" state="visible" r:id="rId6"/>
    <sheet xmlns:r="http://schemas.openxmlformats.org/officeDocument/2006/relationships" name="EXCEL_FUNCTIONS" sheetId="7" state="visible" r:id="rId7"/>
    <sheet xmlns:r="http://schemas.openxmlformats.org/officeDocument/2006/relationships" name="CONTOH_KASUS" sheetId="8" state="visible" r:id="rId8"/>
    <sheet xmlns:r="http://schemas.openxmlformats.org/officeDocument/2006/relationships" name="KESALAHAN_UMUM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000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6F00"/>
        <bgColor rgb="00FF6F00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0" applyAlignment="1" pivotButton="0" quotePrefix="0" xfId="0">
      <alignment horizontal="left" vertical="center" inden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1" fillId="5" borderId="1" applyAlignment="1" pivotButton="0" quotePrefix="0" xfId="0">
      <alignment horizontal="left" vertical="top" wrapText="1"/>
    </xf>
    <xf numFmtId="0" fontId="1" fillId="3" borderId="1" applyAlignment="1" pivotButton="0" quotePrefix="0" xfId="0">
      <alignment horizontal="center" vertical="center" wrapText="1"/>
    </xf>
    <xf numFmtId="2" fontId="2" fillId="4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2" fontId="2" fillId="0" borderId="1" applyAlignment="1" pivotButton="0" quotePrefix="0" xfId="0">
      <alignment horizontal="left" vertical="top" wrapText="1"/>
    </xf>
    <xf numFmtId="164" fontId="2" fillId="0" borderId="1" applyAlignment="1" pivotButton="0" quotePrefix="0" xfId="0">
      <alignment horizontal="left" vertical="top" wrapText="1"/>
    </xf>
    <xf numFmtId="164" fontId="3" fillId="4" borderId="1" applyAlignment="1" pivotButton="0" quotePrefix="0" xfId="0">
      <alignment horizontal="left" vertical="top" wrapText="1"/>
    </xf>
    <xf numFmtId="165" fontId="3" fillId="4" borderId="1" applyAlignment="1" pivotButton="0" quotePrefix="0" xfId="0">
      <alignment horizontal="left" vertical="top" wrapText="1"/>
    </xf>
    <xf numFmtId="1" fontId="3" fillId="4" borderId="1" applyAlignment="1" pivotButton="0" quotePrefix="0" xfId="0">
      <alignment horizontal="left" vertical="top" wrapText="1"/>
    </xf>
    <xf numFmtId="2" fontId="3" fillId="4" borderId="1" applyAlignment="1" pivotButton="0" quotePrefix="0" xfId="0">
      <alignment horizontal="left" vertical="top" wrapText="1"/>
    </xf>
    <xf numFmtId="166" fontId="3" fillId="4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  <xf numFmtId="165" fontId="2" fillId="0" borderId="1" applyAlignment="1" pivotButton="0" quotePrefix="0" xfId="0">
      <alignment horizontal="left" vertical="top" wrapText="1"/>
    </xf>
    <xf numFmtId="0" fontId="1" fillId="5" borderId="0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X-bar Chart -- Diameter Poros Baja (mm)</a:t>
            </a:r>
          </a:p>
        </rich>
      </tx>
    </title>
    <plotArea>
      <lineChart>
        <grouping val="standard"/>
        <ser>
          <idx val="0"/>
          <order val="0"/>
          <tx>
            <strRef>
              <f>'KALKULASI_OTOMATIS'!B46</f>
            </strRef>
          </tx>
          <spPr>
            <a:ln xmlns:a="http://schemas.openxmlformats.org/drawingml/2006/main">
              <a:prstDash val="solid"/>
            </a:ln>
          </spPr>
          <marker>
            <symbol val="circle"/>
            <size val="6"/>
            <spPr>
              <a:ln xmlns:a="http://schemas.openxmlformats.org/drawingml/2006/main">
                <a:prstDash val="solid"/>
              </a:ln>
            </spPr>
          </marker>
          <cat>
            <numRef>
              <f>'KALKULASI_OTOMATIS'!$A$47:$A$56</f>
            </numRef>
          </cat>
          <val>
            <numRef>
              <f>'KALKULASI_OTOMATIS'!$B$47:$B$56</f>
            </numRef>
          </val>
          <smooth val="0"/>
        </ser>
        <ser>
          <idx val="1"/>
          <order val="1"/>
          <tx>
            <strRef>
              <f>'KALKULASI_OTOMATIS'!C46</f>
            </strRef>
          </tx>
          <spPr>
            <a:ln xmlns:a="http://schemas.openxmlformats.org/drawingml/2006/main"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'KALKULASI_OTOMATIS'!$A$47:$A$56</f>
            </numRef>
          </cat>
          <val>
            <numRef>
              <f>'KALKULASI_OTOMATIS'!$C$47:$C$56</f>
            </numRef>
          </val>
          <smooth val="0"/>
        </ser>
        <ser>
          <idx val="2"/>
          <order val="2"/>
          <tx>
            <strRef>
              <f>'KALKULASI_OTOMATIS'!D46</f>
            </strRef>
          </tx>
          <spPr>
            <a:ln xmlns:a="http://schemas.openxmlformats.org/drawingml/2006/main">
              <a:prstDash val="sysDot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'KALKULASI_OTOMATIS'!$A$47:$A$56</f>
            </numRef>
          </cat>
          <val>
            <numRef>
              <f>'KALKULASI_OTOMATIS'!$D$47:$D$56</f>
            </numRef>
          </val>
          <smooth val="0"/>
        </ser>
        <ser>
          <idx val="3"/>
          <order val="3"/>
          <tx>
            <strRef>
              <f>'KALKULASI_OTOMATIS'!E46</f>
            </strRef>
          </tx>
          <spPr>
            <a:ln xmlns:a="http://schemas.openxmlformats.org/drawingml/2006/main"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'KALKULASI_OTOMATIS'!$A$47:$A$56</f>
            </numRef>
          </cat>
          <val>
            <numRef>
              <f>'KALKULASI_OTOMATIS'!$E$47:$E$56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Subgroup ke-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X-bar (mm)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 Chart -- Diameter Poros Baja (mm)</a:t>
            </a:r>
          </a:p>
        </rich>
      </tx>
    </title>
    <plotArea>
      <lineChart>
        <grouping val="standard"/>
        <ser>
          <idx val="0"/>
          <order val="0"/>
          <tx>
            <strRef>
              <f>'KALKULASI_OTOMATIS'!B60</f>
            </strRef>
          </tx>
          <spPr>
            <a:ln xmlns:a="http://schemas.openxmlformats.org/drawingml/2006/main">
              <a:prstDash val="solid"/>
            </a:ln>
          </spPr>
          <marker>
            <symbol val="circle"/>
            <size val="6"/>
            <spPr>
              <a:ln xmlns:a="http://schemas.openxmlformats.org/drawingml/2006/main">
                <a:prstDash val="solid"/>
              </a:ln>
            </spPr>
          </marker>
          <cat>
            <numRef>
              <f>'KALKULASI_OTOMATIS'!$A$61:$A$70</f>
            </numRef>
          </cat>
          <val>
            <numRef>
              <f>'KALKULASI_OTOMATIS'!$B$61:$B$70</f>
            </numRef>
          </val>
          <smooth val="0"/>
        </ser>
        <ser>
          <idx val="1"/>
          <order val="1"/>
          <tx>
            <strRef>
              <f>'KALKULASI_OTOMATIS'!C60</f>
            </strRef>
          </tx>
          <spPr>
            <a:ln xmlns:a="http://schemas.openxmlformats.org/drawingml/2006/main"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'KALKULASI_OTOMATIS'!$A$61:$A$70</f>
            </numRef>
          </cat>
          <val>
            <numRef>
              <f>'KALKULASI_OTOMATIS'!$C$61:$C$70</f>
            </numRef>
          </val>
          <smooth val="0"/>
        </ser>
        <ser>
          <idx val="2"/>
          <order val="2"/>
          <tx>
            <strRef>
              <f>'KALKULASI_OTOMATIS'!D60</f>
            </strRef>
          </tx>
          <spPr>
            <a:ln xmlns:a="http://schemas.openxmlformats.org/drawingml/2006/main">
              <a:prstDash val="sysDot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'KALKULASI_OTOMATIS'!$A$61:$A$70</f>
            </numRef>
          </cat>
          <val>
            <numRef>
              <f>'KALKULASI_OTOMATIS'!$D$61:$D$70</f>
            </numRef>
          </val>
          <smooth val="0"/>
        </ser>
        <ser>
          <idx val="3"/>
          <order val="3"/>
          <tx>
            <strRef>
              <f>'KALKULASI_OTOMATIS'!E60</f>
            </strRef>
          </tx>
          <spPr>
            <a:ln xmlns:a="http://schemas.openxmlformats.org/drawingml/2006/main"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'KALKULASI_OTOMATIS'!$A$61:$A$70</f>
            </numRef>
          </cat>
          <val>
            <numRef>
              <f>'KALKULASI_OTOMATIS'!$E$61:$E$70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Subgroup ke-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 (mm)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4</row>
      <rowOff>0</rowOff>
    </from>
    <ext cx="72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24</row>
      <rowOff>0</rowOff>
    </from>
    <ext cx="720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55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</cols>
  <sheetData>
    <row r="1" ht="30" customHeight="1">
      <c r="A1" s="1" t="inlineStr">
        <is>
          <t>Excel Companion · Praktikum SPC: X-bar/R Chart + Cp/Cpk</t>
        </is>
      </c>
      <c r="B1" s="2" t="n"/>
      <c r="C1" s="2" t="n"/>
      <c r="D1" s="2" t="n"/>
      <c r="E1" s="2" t="n"/>
      <c r="F1" s="2" t="n"/>
      <c r="G1" s="2" t="n"/>
      <c r="H1" s="3" t="n"/>
    </row>
    <row r="2"/>
    <row r="3" ht="22" customHeight="1">
      <c r="A3" s="4" t="inlineStr">
        <is>
          <t>Cara Pakai Workbook Ini</t>
        </is>
      </c>
    </row>
    <row r="4" ht="40" customHeight="1">
      <c r="A4" s="5" t="inlineStr">
        <is>
          <t>Workbook ini praktik lengkap Statistical Process Control (SPC): dari data mentah subgroup sampai X-bar chart, R chart, dan indeks kapabilitas proses Cp/Cpk. Kasus: diameter poros baja (mm), 10 subgroup x 5 observasi, target 25.00 mm, USL 25.15 mm, LSL 24.90 mm.</t>
        </is>
      </c>
      <c r="B4" s="2" t="n"/>
      <c r="C4" s="2" t="n"/>
      <c r="D4" s="2" t="n"/>
      <c r="E4" s="2" t="n"/>
      <c r="F4" s="2" t="n"/>
      <c r="G4" s="2" t="n"/>
      <c r="H4" s="3" t="n"/>
    </row>
    <row r="5"/>
    <row r="6" ht="22" customHeight="1">
      <c r="A6" s="6" t="inlineStr">
        <is>
          <t>1.</t>
        </is>
      </c>
      <c r="B6" s="7" t="inlineStr">
        <is>
          <t>KONSEP_DASAR</t>
        </is>
      </c>
      <c r="C6" s="5" t="inlineStr">
        <is>
          <t>Apa itu SPC, X-bar/R chart, dan Cp/Cpk</t>
        </is>
      </c>
      <c r="D6" s="2" t="n"/>
      <c r="E6" s="2" t="n"/>
      <c r="F6" s="2" t="n"/>
      <c r="G6" s="2" t="n"/>
      <c r="H6" s="3" t="n"/>
    </row>
    <row r="7" ht="22" customHeight="1">
      <c r="A7" s="6" t="inlineStr">
        <is>
          <t>2.</t>
        </is>
      </c>
      <c r="B7" s="7" t="inlineStr">
        <is>
          <t>FORMULA</t>
        </is>
      </c>
      <c r="C7" s="5" t="inlineStr">
        <is>
          <t>Rumus lengkap: X-bar/R per subgroup, batas kendali, sigma proses, Cp/Cpk</t>
        </is>
      </c>
      <c r="D7" s="2" t="n"/>
      <c r="E7" s="2" t="n"/>
      <c r="F7" s="2" t="n"/>
      <c r="G7" s="2" t="n"/>
      <c r="H7" s="3" t="n"/>
    </row>
    <row r="8" ht="22" customHeight="1">
      <c r="A8" s="6" t="inlineStr">
        <is>
          <t>3.</t>
        </is>
      </c>
      <c r="B8" s="7" t="inlineStr">
        <is>
          <t>DATA_ASUMSI</t>
        </is>
      </c>
      <c r="C8" s="5" t="inlineStr">
        <is>
          <t>Data mentah 10 subgroup x 5 observasi + tabel konstanta A2/D3/D4/d2</t>
        </is>
      </c>
      <c r="D8" s="2" t="n"/>
      <c r="E8" s="2" t="n"/>
      <c r="F8" s="2" t="n"/>
      <c r="G8" s="2" t="n"/>
      <c r="H8" s="3" t="n"/>
    </row>
    <row r="9" ht="22" customHeight="1">
      <c r="A9" s="6" t="inlineStr">
        <is>
          <t>4.</t>
        </is>
      </c>
      <c r="B9" s="7" t="inlineStr">
        <is>
          <t>KALKULASI_MANUAL</t>
        </is>
      </c>
      <c r="C9" s="5" t="inlineStr">
        <is>
          <t>Step-by-step hitung X-bar/R, batas kendali, sigma, Cp/Cpk manual</t>
        </is>
      </c>
      <c r="D9" s="2" t="n"/>
      <c r="E9" s="2" t="n"/>
      <c r="F9" s="2" t="n"/>
      <c r="G9" s="2" t="n"/>
      <c r="H9" s="3" t="n"/>
    </row>
    <row r="10" ht="22" customHeight="1">
      <c r="A10" s="6" t="inlineStr">
        <is>
          <t>5.</t>
        </is>
      </c>
      <c r="B10" s="7" t="inlineStr">
        <is>
          <t>KALKULASI_OTOMATIS</t>
        </is>
      </c>
      <c r="C10" s="5" t="inlineStr">
        <is>
          <t>Formula hidup lintas sheet + X-bar chart &amp; R chart native Excel</t>
        </is>
      </c>
      <c r="D10" s="2" t="n"/>
      <c r="E10" s="2" t="n"/>
      <c r="F10" s="2" t="n"/>
      <c r="G10" s="2" t="n"/>
      <c r="H10" s="3" t="n"/>
    </row>
    <row r="11" ht="22" customHeight="1">
      <c r="A11" s="6" t="inlineStr">
        <is>
          <t>6.</t>
        </is>
      </c>
      <c r="B11" s="7" t="inlineStr">
        <is>
          <t>EXCEL_FUNCTIONS</t>
        </is>
      </c>
      <c r="C11" s="5" t="inlineStr">
        <is>
          <t>Daftar fungsi Excel dipakai: AVERAGE, MAX/MIN, VLOOKUP, MIN, IF</t>
        </is>
      </c>
      <c r="D11" s="2" t="n"/>
      <c r="E11" s="2" t="n"/>
      <c r="F11" s="2" t="n"/>
      <c r="G11" s="2" t="n"/>
      <c r="H11" s="3" t="n"/>
    </row>
    <row r="12" ht="22" customHeight="1">
      <c r="A12" s="6" t="inlineStr">
        <is>
          <t>7.</t>
        </is>
      </c>
      <c r="B12" s="7" t="inlineStr">
        <is>
          <t>CONTOH_KASUS</t>
        </is>
      </c>
      <c r="C12" s="5" t="inlineStr">
        <is>
          <t>3 skenario: poros baja, kemasan snack, panjang pipa PVC</t>
        </is>
      </c>
      <c r="D12" s="2" t="n"/>
      <c r="E12" s="2" t="n"/>
      <c r="F12" s="2" t="n"/>
      <c r="G12" s="2" t="n"/>
      <c r="H12" s="3" t="n"/>
    </row>
    <row r="13" ht="22" customHeight="1">
      <c r="A13" s="6" t="inlineStr">
        <is>
          <t>8.</t>
        </is>
      </c>
      <c r="B13" s="7" t="inlineStr">
        <is>
          <t>KESALAHAN_UMUM</t>
        </is>
      </c>
      <c r="C13" s="5" t="inlineStr">
        <is>
          <t>5 kesalahan SPC paling sering + cara verifikasi</t>
        </is>
      </c>
      <c r="D13" s="2" t="n"/>
      <c r="E13" s="2" t="n"/>
      <c r="F13" s="2" t="n"/>
      <c r="G13" s="2" t="n"/>
      <c r="H13" s="3" t="n"/>
    </row>
    <row r="14"/>
    <row r="15" ht="22" customHeight="1">
      <c r="A15" s="4" t="inlineStr">
        <is>
          <t>Peringatan Penting</t>
        </is>
      </c>
    </row>
    <row r="16" ht="45" customHeight="1">
      <c r="A16" s="8" t="inlineStr">
        <is>
          <t>Batas kendali (UCL/LCL) X-bar &amp; R BUKAN batas spesifikasi (USL/LSL). Batas kendali menjawab 'apakah proses stabil/konsisten', batas spesifikasi menjawab 'apakah produk sesuai kebutuhan pelanggan'. Proses bisa in-control tapi TIDAK capable (Cpk rendah) -- lihat sheet KESALAHAN_UMUM.</t>
        </is>
      </c>
      <c r="B16" s="2" t="n"/>
      <c r="C16" s="2" t="n"/>
      <c r="D16" s="2" t="n"/>
      <c r="E16" s="2" t="n"/>
      <c r="F16" s="2" t="n"/>
      <c r="G16" s="2" t="n"/>
      <c r="H16" s="3" t="n"/>
    </row>
  </sheetData>
  <mergeCells count="13">
    <mergeCell ref="A4:H4"/>
    <mergeCell ref="C6:H6"/>
    <mergeCell ref="A3:H3"/>
    <mergeCell ref="C10:H10"/>
    <mergeCell ref="C11:H11"/>
    <mergeCell ref="A15:H15"/>
    <mergeCell ref="C13:H13"/>
    <mergeCell ref="A16:H16"/>
    <mergeCell ref="C9:H9"/>
    <mergeCell ref="C8:H8"/>
    <mergeCell ref="A1:H1"/>
    <mergeCell ref="C12:H12"/>
    <mergeCell ref="C7:H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26" customWidth="1" min="1" max="1"/>
    <col width="34" customWidth="1" min="2" max="2"/>
    <col width="30" customWidth="1" min="3" max="3"/>
    <col width="26" customWidth="1" min="4" max="4"/>
    <col width="10" customWidth="1" min="5" max="5"/>
    <col width="10" customWidth="1" min="6" max="6"/>
  </cols>
  <sheetData>
    <row r="1" ht="30" customHeight="1">
      <c r="A1" s="1" t="inlineStr">
        <is>
          <t>Konsep Dasar: X-bar/R Chart dan Cp/Cpk</t>
        </is>
      </c>
      <c r="B1" s="2" t="n"/>
      <c r="C1" s="2" t="n"/>
      <c r="D1" s="2" t="n"/>
      <c r="E1" s="2" t="n"/>
      <c r="F1" s="3" t="n"/>
    </row>
    <row r="2"/>
    <row r="3" ht="22" customHeight="1">
      <c r="A3" s="4" t="inlineStr">
        <is>
          <t>Kenapa Subgroup, Bukan Data Individual?</t>
        </is>
      </c>
    </row>
    <row r="4" ht="50" customHeight="1">
      <c r="A4" s="5" t="inlineStr">
        <is>
          <t>SPC tidak memantau tiap unit satu-satu. Unit dikelompokkan jadi SUBGROUP kecil (n=3-5 lazim) yang diambil berdekatan waktu (mis. tiap jam). X-bar (rata-rata subgroup) memantau PUSAT proses, R (range subgroup) memantau SEBARAN proses dalam subgroup. Dua chart berpasangan -- tidak berdiri sendiri.</t>
        </is>
      </c>
      <c r="B4" s="2" t="n"/>
      <c r="C4" s="2" t="n"/>
      <c r="D4" s="2" t="n"/>
      <c r="E4" s="2" t="n"/>
      <c r="F4" s="3" t="n"/>
    </row>
    <row r="5"/>
    <row r="6" ht="22" customHeight="1">
      <c r="A6" s="4" t="inlineStr">
        <is>
          <t>Empat Konsep Utama</t>
        </is>
      </c>
    </row>
    <row r="7">
      <c r="A7" s="9" t="inlineStr">
        <is>
          <t>Konsep</t>
        </is>
      </c>
      <c r="B7" s="9" t="inlineStr">
        <is>
          <t>Definisi</t>
        </is>
      </c>
      <c r="C7" s="9" t="inlineStr">
        <is>
          <t>Menjawab Apa</t>
        </is>
      </c>
      <c r="D7" s="9" t="inlineStr">
        <is>
          <t>Sumber Batas</t>
        </is>
      </c>
    </row>
    <row r="8" ht="45" customHeight="1">
      <c r="A8" s="5" t="inlineStr">
        <is>
          <t>X-bar Chart</t>
        </is>
      </c>
      <c r="B8" s="5" t="inlineStr">
        <is>
          <t>Plot rata-rata tiap subgroup dari waktu ke waktu</t>
        </is>
      </c>
      <c r="C8" s="5" t="inlineStr">
        <is>
          <t>Apakah pusat proses bergeser?</t>
        </is>
      </c>
      <c r="D8" s="5" t="inlineStr">
        <is>
          <t>X-double-bar +/- A2 x R-bar</t>
        </is>
      </c>
    </row>
    <row r="9" ht="45" customHeight="1">
      <c r="A9" s="5" t="inlineStr">
        <is>
          <t>R Chart</t>
        </is>
      </c>
      <c r="B9" s="5" t="inlineStr">
        <is>
          <t>Plot range (max-min) tiap subgroup dari waktu ke waktu</t>
        </is>
      </c>
      <c r="C9" s="5" t="inlineStr">
        <is>
          <t>Apakah sebaran dalam subgroup konsisten?</t>
        </is>
      </c>
      <c r="D9" s="5" t="inlineStr">
        <is>
          <t>D3 x R-bar sampai D4 x R-bar</t>
        </is>
      </c>
    </row>
    <row r="10" ht="45" customHeight="1">
      <c r="A10" s="5" t="inlineStr">
        <is>
          <t>Cp (Process Capability)</t>
        </is>
      </c>
      <c r="B10" s="5" t="inlineStr">
        <is>
          <t>Rasio lebar spesifikasi terhadap lebar sebaran proses (6sigma)</t>
        </is>
      </c>
      <c r="C10" s="5" t="inlineStr">
        <is>
          <t>Cukup lebar spesifikasi untuk sebaran proses?</t>
        </is>
      </c>
      <c r="D10" s="5" t="inlineStr">
        <is>
          <t>(USL-LSL) / 6sigma_estimasi</t>
        </is>
      </c>
    </row>
    <row r="11" ht="45" customHeight="1">
      <c r="A11" s="5" t="inlineStr">
        <is>
          <t>Cpk (Process Capability Index)</t>
        </is>
      </c>
      <c r="B11" s="5" t="inlineStr">
        <is>
          <t>Cp yang memperhitungkan proses tidak center</t>
        </is>
      </c>
      <c r="C11" s="5" t="inlineStr">
        <is>
          <t>Seberapa dekat proses ke tepi spesifikasi terdekat?</t>
        </is>
      </c>
      <c r="D11" s="5" t="inlineStr">
        <is>
          <t>MIN[(USL-mu)/3sigma, (mu-LSL)/3sigma]</t>
        </is>
      </c>
    </row>
    <row r="12" ht="22" customHeight="1">
      <c r="A12" s="4" t="inlineStr">
        <is>
          <t>In-Control vs Capable -- Dua Hal Berbeda</t>
        </is>
      </c>
    </row>
    <row r="13" ht="55" customHeight="1">
      <c r="A13" s="5" t="inlineStr">
        <is>
          <t>'In-control' (dari X-bar/R chart) berarti proses STABIL -- variasinya hanya penyebab acak (common cause), tidak ada sinyal penyebab khusus (special cause). 'Capable' (dari Cp/Cpk) berarti variasi alami proses itu CUKUP KECIL dibanding batas spesifikasi pelanggan. Proses bisa in-control tapi tidak capable (stabil tapi terlalu lebar untuk spesifikasi) -- itu sebabnya dua analisis ini WAJIB berjalan bersama.</t>
        </is>
      </c>
      <c r="B13" s="2" t="n"/>
      <c r="C13" s="2" t="n"/>
      <c r="D13" s="2" t="n"/>
      <c r="E13" s="2" t="n"/>
      <c r="F13" s="3" t="n"/>
    </row>
  </sheetData>
  <mergeCells count="6">
    <mergeCell ref="A12:H12"/>
    <mergeCell ref="A3:H3"/>
    <mergeCell ref="A13:F13"/>
    <mergeCell ref="A1:F1"/>
    <mergeCell ref="A4:F4"/>
    <mergeCell ref="A6:H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6"/>
  <sheetViews>
    <sheetView workbookViewId="0">
      <selection activeCell="A1" sqref="A1"/>
    </sheetView>
  </sheetViews>
  <sheetFormatPr baseColWidth="8" defaultRowHeight="15"/>
  <cols>
    <col width="22" customWidth="1" min="1" max="1"/>
    <col width="50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Formula SPC: X-bar/R Chart dan Cp/Cpk</t>
        </is>
      </c>
      <c r="B1" s="2" t="n"/>
      <c r="C1" s="2" t="n"/>
      <c r="D1" s="2" t="n"/>
      <c r="E1" s="2" t="n"/>
      <c r="F1" s="3" t="n"/>
    </row>
    <row r="2"/>
    <row r="3" ht="22" customHeight="1">
      <c r="A3" s="4" t="inlineStr">
        <is>
          <t>Langkah 1 -- Statistik per Subgroup</t>
        </is>
      </c>
    </row>
    <row r="4">
      <c r="A4" s="6" t="inlineStr">
        <is>
          <t>X-bar_i = ( x_i1 + x_i2 + ... + x_in ) / n   (rata-rata subgroup ke-i)</t>
        </is>
      </c>
      <c r="B4" s="2" t="n"/>
      <c r="C4" s="2" t="n"/>
      <c r="D4" s="2" t="n"/>
      <c r="E4" s="2" t="n"/>
      <c r="F4" s="3" t="n"/>
    </row>
    <row r="5">
      <c r="A5" s="6" t="inlineStr">
        <is>
          <t>R_i = max(x_i1..x_in) - min(x_i1..x_in)   (range subgroup ke-i)</t>
        </is>
      </c>
      <c r="B5" s="2" t="n"/>
      <c r="C5" s="2" t="n"/>
      <c r="D5" s="2" t="n"/>
      <c r="E5" s="2" t="n"/>
      <c r="F5" s="3" t="n"/>
    </row>
    <row r="6"/>
    <row r="7" ht="22" customHeight="1">
      <c r="A7" s="4" t="inlineStr">
        <is>
          <t>Langkah 2 -- Garis Tengah (Center Line)</t>
        </is>
      </c>
    </row>
    <row r="8">
      <c r="A8" s="6" t="inlineStr">
        <is>
          <t>X-double-bar = ( X-bar_1 + ... + X-bar_k ) / k   (rata-rata dari semua X-bar subgroup)</t>
        </is>
      </c>
      <c r="B8" s="2" t="n"/>
      <c r="C8" s="2" t="n"/>
      <c r="D8" s="2" t="n"/>
      <c r="E8" s="2" t="n"/>
      <c r="F8" s="3" t="n"/>
    </row>
    <row r="9">
      <c r="A9" s="6" t="inlineStr">
        <is>
          <t>R-bar = ( R_1 + ... + R_k ) / k   (rata-rata dari semua R subgroup)</t>
        </is>
      </c>
      <c r="B9" s="2" t="n"/>
      <c r="C9" s="2" t="n"/>
      <c r="D9" s="2" t="n"/>
      <c r="E9" s="2" t="n"/>
      <c r="F9" s="3" t="n"/>
    </row>
    <row r="10"/>
    <row r="11" ht="22" customHeight="1">
      <c r="A11" s="4" t="inlineStr">
        <is>
          <t>Langkah 3 -- Batas Kendali (Control Limits)</t>
        </is>
      </c>
    </row>
    <row r="12">
      <c r="A12" s="6" t="inlineStr">
        <is>
          <t>UCL_Xbar = X-double-bar + A2 x R-bar</t>
        </is>
      </c>
      <c r="B12" s="2" t="n"/>
      <c r="C12" s="2" t="n"/>
      <c r="D12" s="2" t="n"/>
      <c r="E12" s="2" t="n"/>
      <c r="F12" s="3" t="n"/>
    </row>
    <row r="13">
      <c r="A13" s="6" t="inlineStr">
        <is>
          <t>LCL_Xbar = X-double-bar - A2 x R-bar</t>
        </is>
      </c>
      <c r="B13" s="2" t="n"/>
      <c r="C13" s="2" t="n"/>
      <c r="D13" s="2" t="n"/>
      <c r="E13" s="2" t="n"/>
      <c r="F13" s="3" t="n"/>
    </row>
    <row r="14">
      <c r="A14" s="6" t="inlineStr">
        <is>
          <t>UCL_R = D4 x R-bar</t>
        </is>
      </c>
      <c r="B14" s="2" t="n"/>
      <c r="C14" s="2" t="n"/>
      <c r="D14" s="2" t="n"/>
      <c r="E14" s="2" t="n"/>
      <c r="F14" s="3" t="n"/>
    </row>
    <row r="15">
      <c r="A15" s="6" t="inlineStr">
        <is>
          <t>LCL_R = MAX(0, D3 x R-bar)   (D3=0 untuk n&lt;=6 -&gt; LCL_R = 0, tidak boleh negatif)</t>
        </is>
      </c>
      <c r="B15" s="2" t="n"/>
      <c r="C15" s="2" t="n"/>
      <c r="D15" s="2" t="n"/>
      <c r="E15" s="2" t="n"/>
      <c r="F15" s="3" t="n"/>
    </row>
    <row r="16">
      <c r="A16" s="5" t="inlineStr">
        <is>
          <t>A2, D3, D4 = KONSTANTA TABEL tergantung ukuran subgroup n -- lihat DATA_ASUMSI. JANGAN dihardcode tanpa tabel.</t>
        </is>
      </c>
      <c r="B16" s="2" t="n"/>
      <c r="C16" s="2" t="n"/>
      <c r="D16" s="2" t="n"/>
      <c r="E16" s="2" t="n"/>
      <c r="F16" s="3" t="n"/>
    </row>
    <row r="17"/>
    <row r="18" ht="22" customHeight="1">
      <c r="A18" s="4" t="inlineStr">
        <is>
          <t>Langkah 4 -- Estimasi Sigma Proses (kekhususan SPC)</t>
        </is>
      </c>
    </row>
    <row r="19">
      <c r="A19" s="6" t="inlineStr">
        <is>
          <t>sigma_estimasi = R-bar / d2</t>
        </is>
      </c>
      <c r="B19" s="2" t="n"/>
      <c r="C19" s="2" t="n"/>
      <c r="D19" s="2" t="n"/>
      <c r="E19" s="2" t="n"/>
      <c r="F19" s="3" t="n"/>
    </row>
    <row r="20" ht="45" customHeight="1">
      <c r="A20" s="5" t="inlineStr">
        <is>
          <t>d2 = konstanta tabel lain (tergantung n). PENTING: sigma proses di SPC diestimasi dari R-bar/d2, BUKAN dari STDEV.S data mentah langsung. Estimasi berbasis range ini lebih stabil untuk subgroup kecil dan konsisten dengan basis pembangunan batas kendali X-bar/R di atas.</t>
        </is>
      </c>
      <c r="B20" s="2" t="n"/>
      <c r="C20" s="2" t="n"/>
      <c r="D20" s="2" t="n"/>
      <c r="E20" s="2" t="n"/>
      <c r="F20" s="3" t="n"/>
    </row>
    <row r="21"/>
    <row r="22" ht="22" customHeight="1">
      <c r="A22" s="4" t="inlineStr">
        <is>
          <t>Langkah 5 -- Cp dan Cpk</t>
        </is>
      </c>
    </row>
    <row r="23">
      <c r="A23" s="6" t="inlineStr">
        <is>
          <t>Cp = (USL - LSL) / (6 x sigma_estimasi)</t>
        </is>
      </c>
      <c r="B23" s="2" t="n"/>
      <c r="C23" s="2" t="n"/>
      <c r="D23" s="2" t="n"/>
      <c r="E23" s="2" t="n"/>
      <c r="F23" s="3" t="n"/>
    </row>
    <row r="24">
      <c r="A24" s="6" t="inlineStr">
        <is>
          <t>Cpu = (USL - X-double-bar) / (3 x sigma_estimasi)   (kapasitas arah batas atas)</t>
        </is>
      </c>
      <c r="B24" s="2" t="n"/>
      <c r="C24" s="2" t="n"/>
      <c r="D24" s="2" t="n"/>
      <c r="E24" s="2" t="n"/>
      <c r="F24" s="3" t="n"/>
    </row>
    <row r="25">
      <c r="A25" s="6" t="inlineStr">
        <is>
          <t>Cpl = (X-double-bar - LSL) / (3 x sigma_estimasi)   (kapasitas arah batas bawah)</t>
        </is>
      </c>
      <c r="B25" s="2" t="n"/>
      <c r="C25" s="2" t="n"/>
      <c r="D25" s="2" t="n"/>
      <c r="E25" s="2" t="n"/>
      <c r="F25" s="3" t="n"/>
    </row>
    <row r="26">
      <c r="A26" s="6" t="inlineStr">
        <is>
          <t>Cpk = MIN(Cpu, Cpl)</t>
        </is>
      </c>
      <c r="B26" s="2" t="n"/>
      <c r="C26" s="2" t="n"/>
      <c r="D26" s="2" t="n"/>
      <c r="E26" s="2" t="n"/>
      <c r="F26" s="3" t="n"/>
    </row>
    <row r="27"/>
    <row r="28" ht="22" customHeight="1">
      <c r="A28" s="4" t="inlineStr">
        <is>
          <t>Penjelasan Simbol</t>
        </is>
      </c>
    </row>
    <row r="29">
      <c r="A29" s="6" t="inlineStr">
        <is>
          <t>x_ij</t>
        </is>
      </c>
      <c r="B29" s="5" t="inlineStr">
        <is>
          <t>Observasi ke-j dalam subgroup ke-i</t>
        </is>
      </c>
      <c r="C29" s="2" t="n"/>
      <c r="D29" s="2" t="n"/>
      <c r="E29" s="2" t="n"/>
      <c r="F29" s="3" t="n"/>
    </row>
    <row r="30">
      <c r="A30" s="6" t="inlineStr">
        <is>
          <t>n</t>
        </is>
      </c>
      <c r="B30" s="5" t="inlineStr">
        <is>
          <t>Ukuran subgroup (jumlah observasi per subgroup)</t>
        </is>
      </c>
      <c r="C30" s="2" t="n"/>
      <c r="D30" s="2" t="n"/>
      <c r="E30" s="2" t="n"/>
      <c r="F30" s="3" t="n"/>
    </row>
    <row r="31">
      <c r="A31" s="6" t="inlineStr">
        <is>
          <t>k</t>
        </is>
      </c>
      <c r="B31" s="5" t="inlineStr">
        <is>
          <t>Jumlah subgroup</t>
        </is>
      </c>
      <c r="C31" s="2" t="n"/>
      <c r="D31" s="2" t="n"/>
      <c r="E31" s="2" t="n"/>
      <c r="F31" s="3" t="n"/>
    </row>
    <row r="32">
      <c r="A32" s="6" t="inlineStr">
        <is>
          <t>X-bar_i, R_i</t>
        </is>
      </c>
      <c r="B32" s="5" t="inlineStr">
        <is>
          <t>Rata-rata dan range subgroup ke-i</t>
        </is>
      </c>
      <c r="C32" s="2" t="n"/>
      <c r="D32" s="2" t="n"/>
      <c r="E32" s="2" t="n"/>
      <c r="F32" s="3" t="n"/>
    </row>
    <row r="33">
      <c r="A33" s="6" t="inlineStr">
        <is>
          <t>X-double-bar, R-bar</t>
        </is>
      </c>
      <c r="B33" s="5" t="inlineStr">
        <is>
          <t>Garis tengah X-bar chart dan R chart</t>
        </is>
      </c>
      <c r="C33" s="2" t="n"/>
      <c r="D33" s="2" t="n"/>
      <c r="E33" s="2" t="n"/>
      <c r="F33" s="3" t="n"/>
    </row>
    <row r="34">
      <c r="A34" s="6" t="inlineStr">
        <is>
          <t>A2, D3, D4, d2</t>
        </is>
      </c>
      <c r="B34" s="5" t="inlineStr">
        <is>
          <t>Konstanta tabel kontrol SPC, tergantung n</t>
        </is>
      </c>
      <c r="C34" s="2" t="n"/>
      <c r="D34" s="2" t="n"/>
      <c r="E34" s="2" t="n"/>
      <c r="F34" s="3" t="n"/>
    </row>
    <row r="35">
      <c r="A35" s="6" t="inlineStr">
        <is>
          <t>USL, LSL</t>
        </is>
      </c>
      <c r="B35" s="5" t="inlineStr">
        <is>
          <t>Upper/Lower Specification Limit (batas spesifikasi pelanggan)</t>
        </is>
      </c>
      <c r="C35" s="2" t="n"/>
      <c r="D35" s="2" t="n"/>
      <c r="E35" s="2" t="n"/>
      <c r="F35" s="3" t="n"/>
    </row>
    <row r="36">
      <c r="A36" s="6" t="inlineStr">
        <is>
          <t>sigma_estimasi</t>
        </is>
      </c>
      <c r="B36" s="5" t="inlineStr">
        <is>
          <t>Estimasi simpangan baku proses dari R-bar/d2</t>
        </is>
      </c>
      <c r="C36" s="2" t="n"/>
      <c r="D36" s="2" t="n"/>
      <c r="E36" s="2" t="n"/>
      <c r="F36" s="3" t="n"/>
    </row>
  </sheetData>
  <mergeCells count="30">
    <mergeCell ref="A16:F16"/>
    <mergeCell ref="B31:F31"/>
    <mergeCell ref="A11:H11"/>
    <mergeCell ref="A12:F12"/>
    <mergeCell ref="A26:F26"/>
    <mergeCell ref="A7:H7"/>
    <mergeCell ref="A14:F14"/>
    <mergeCell ref="A5:F5"/>
    <mergeCell ref="A23:F23"/>
    <mergeCell ref="A8:F8"/>
    <mergeCell ref="A4:F4"/>
    <mergeCell ref="A20:F20"/>
    <mergeCell ref="A18:H18"/>
    <mergeCell ref="A3:H3"/>
    <mergeCell ref="B29:F29"/>
    <mergeCell ref="A13:F13"/>
    <mergeCell ref="A19:F19"/>
    <mergeCell ref="B34:F34"/>
    <mergeCell ref="A9:F9"/>
    <mergeCell ref="A15:F15"/>
    <mergeCell ref="A22:H22"/>
    <mergeCell ref="A24:F24"/>
    <mergeCell ref="B30:F30"/>
    <mergeCell ref="B33:F33"/>
    <mergeCell ref="A1:F1"/>
    <mergeCell ref="A28:H28"/>
    <mergeCell ref="B36:F36"/>
    <mergeCell ref="B32:F32"/>
    <mergeCell ref="A25:F25"/>
    <mergeCell ref="B35:F3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40"/>
  <sheetViews>
    <sheetView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14" customWidth="1" min="3" max="3"/>
    <col width="14" customWidth="1" min="4" max="4"/>
    <col width="14" customWidth="1" min="5" max="5"/>
    <col width="30" customWidth="1" min="6" max="6"/>
  </cols>
  <sheetData>
    <row r="1" ht="30" customHeight="1">
      <c r="A1" s="1" t="inlineStr">
        <is>
          <t>Data &amp; Asumsi: Diameter Poros Baja (mm)</t>
        </is>
      </c>
      <c r="B1" s="2" t="n"/>
      <c r="C1" s="2" t="n"/>
      <c r="D1" s="2" t="n"/>
      <c r="E1" s="2" t="n"/>
      <c r="F1" s="3" t="n"/>
    </row>
    <row r="2"/>
    <row r="3" ht="22" customHeight="1">
      <c r="A3" s="4" t="inlineStr">
        <is>
          <t>Konteks Pengukuran</t>
        </is>
      </c>
    </row>
    <row r="4" ht="45" customHeight="1">
      <c r="A4" s="5" t="inlineStr">
        <is>
          <t>Line produksi poros baja mengukur diameter tiap 1 jam. Tiap kali ukur, diambil n=5 poros berurutan sebagai satu subgroup. Selama 10 jam terkumpul k=10 subgroup (50 observasi total). Data dipakai untuk membangun X-bar/R chart (kestabilan proses) dan menghitung Cp/Cpk (kapabilitas vs spesifikasi).</t>
        </is>
      </c>
      <c r="B4" s="2" t="n"/>
      <c r="C4" s="2" t="n"/>
      <c r="D4" s="2" t="n"/>
      <c r="E4" s="2" t="n"/>
      <c r="F4" s="3" t="n"/>
    </row>
    <row r="5"/>
    <row r="6" ht="22" customHeight="1">
      <c r="A6" s="4" t="inlineStr">
        <is>
          <t>Asumsi Proses</t>
        </is>
      </c>
    </row>
    <row r="7">
      <c r="A7" s="9" t="inlineStr">
        <is>
          <t>Parameter</t>
        </is>
      </c>
      <c r="B7" s="9" t="inlineStr">
        <is>
          <t>Nilai</t>
        </is>
      </c>
      <c r="C7" s="9" t="inlineStr">
        <is>
          <t>Satuan / Catatan</t>
        </is>
      </c>
    </row>
    <row r="8">
      <c r="A8" s="6" t="inlineStr">
        <is>
          <t>Target / nominal diameter</t>
        </is>
      </c>
      <c r="B8" s="10" t="n">
        <v>25</v>
      </c>
      <c r="C8" s="5" t="inlineStr">
        <is>
          <t>mm</t>
        </is>
      </c>
    </row>
    <row r="9">
      <c r="A9" s="6" t="inlineStr">
        <is>
          <t>USL (Upper Spec Limit)</t>
        </is>
      </c>
      <c r="B9" s="10" t="n">
        <v>25.15</v>
      </c>
      <c r="C9" s="5" t="inlineStr">
        <is>
          <t>mm</t>
        </is>
      </c>
    </row>
    <row r="10">
      <c r="A10" s="6" t="inlineStr">
        <is>
          <t>LSL (Lower Spec Limit)</t>
        </is>
      </c>
      <c r="B10" s="10" t="n">
        <v>24.9</v>
      </c>
      <c r="C10" s="5" t="inlineStr">
        <is>
          <t>mm</t>
        </is>
      </c>
    </row>
    <row r="11">
      <c r="A11" s="6" t="inlineStr">
        <is>
          <t>Ukuran subgroup (n)</t>
        </is>
      </c>
      <c r="B11" s="11" t="n">
        <v>5</v>
      </c>
      <c r="C11" s="5" t="inlineStr">
        <is>
          <t>observasi per subgroup</t>
        </is>
      </c>
    </row>
    <row r="12">
      <c r="A12" s="6" t="inlineStr">
        <is>
          <t>Jumlah subgroup (k)</t>
        </is>
      </c>
      <c r="B12" s="11" t="n">
        <v>10</v>
      </c>
      <c r="C12" s="5" t="inlineStr">
        <is>
          <t>subgroup</t>
        </is>
      </c>
    </row>
    <row r="13">
      <c r="A13" s="6" t="inlineStr">
        <is>
          <t>Frekuensi sampling</t>
        </is>
      </c>
      <c r="B13" s="11" t="inlineStr">
        <is>
          <t>Tiap 1 jam produksi</t>
        </is>
      </c>
      <c r="C13" s="5" t="inlineStr">
        <is>
          <t>1 subgroup = 5 poros berurutan</t>
        </is>
      </c>
    </row>
    <row r="14"/>
    <row r="15" ht="22" customHeight="1">
      <c r="A15" s="4" t="inlineStr">
        <is>
          <t>Data Mentah: 10 Subgroup x 5 Observasi (mm)</t>
        </is>
      </c>
    </row>
    <row r="16">
      <c r="A16" s="9" t="inlineStr">
        <is>
          <t>No Subgroup</t>
        </is>
      </c>
      <c r="B16" s="9" t="inlineStr">
        <is>
          <t>Obs 1</t>
        </is>
      </c>
      <c r="C16" s="9" t="inlineStr">
        <is>
          <t>Obs 2</t>
        </is>
      </c>
      <c r="D16" s="9" t="inlineStr">
        <is>
          <t>Obs 3</t>
        </is>
      </c>
      <c r="E16" s="9" t="inlineStr">
        <is>
          <t>Obs 4</t>
        </is>
      </c>
      <c r="F16" s="9" t="inlineStr">
        <is>
          <t>Obs 5</t>
        </is>
      </c>
    </row>
    <row r="17">
      <c r="A17" s="6" t="n">
        <v>1</v>
      </c>
      <c r="B17" s="12" t="n">
        <v>25.04</v>
      </c>
      <c r="C17" s="12" t="n">
        <v>24.99</v>
      </c>
      <c r="D17" s="12" t="n">
        <v>25.02</v>
      </c>
      <c r="E17" s="12" t="n">
        <v>25.01</v>
      </c>
      <c r="F17" s="12" t="n">
        <v>25.06</v>
      </c>
    </row>
    <row r="18">
      <c r="A18" s="6" t="n">
        <v>2</v>
      </c>
      <c r="B18" s="12" t="n">
        <v>25</v>
      </c>
      <c r="C18" s="12" t="n">
        <v>25.07</v>
      </c>
      <c r="D18" s="12" t="n">
        <v>25.02</v>
      </c>
      <c r="E18" s="12" t="n">
        <v>24.98</v>
      </c>
      <c r="F18" s="12" t="n">
        <v>25.03</v>
      </c>
    </row>
    <row r="19">
      <c r="A19" s="6" t="n">
        <v>3</v>
      </c>
      <c r="B19" s="12" t="n">
        <v>25.03</v>
      </c>
      <c r="C19" s="12" t="n">
        <v>25.01</v>
      </c>
      <c r="D19" s="12" t="n">
        <v>24.96</v>
      </c>
      <c r="E19" s="12" t="n">
        <v>25.05</v>
      </c>
      <c r="F19" s="12" t="n">
        <v>25</v>
      </c>
    </row>
    <row r="20">
      <c r="A20" s="6" t="n">
        <v>4</v>
      </c>
      <c r="B20" s="12" t="n">
        <v>24.99</v>
      </c>
      <c r="C20" s="12" t="n">
        <v>25.04</v>
      </c>
      <c r="D20" s="12" t="n">
        <v>25.08</v>
      </c>
      <c r="E20" s="12" t="n">
        <v>25</v>
      </c>
      <c r="F20" s="12" t="n">
        <v>25.02</v>
      </c>
    </row>
    <row r="21">
      <c r="A21" s="6" t="n">
        <v>5</v>
      </c>
      <c r="B21" s="12" t="n">
        <v>25.02</v>
      </c>
      <c r="C21" s="12" t="n">
        <v>24.97</v>
      </c>
      <c r="D21" s="12" t="n">
        <v>25.03</v>
      </c>
      <c r="E21" s="12" t="n">
        <v>25.06</v>
      </c>
      <c r="F21" s="12" t="n">
        <v>24.99</v>
      </c>
    </row>
    <row r="22">
      <c r="A22" s="6" t="n">
        <v>6</v>
      </c>
      <c r="B22" s="12" t="n">
        <v>25.06</v>
      </c>
      <c r="C22" s="12" t="n">
        <v>25.03</v>
      </c>
      <c r="D22" s="12" t="n">
        <v>25</v>
      </c>
      <c r="E22" s="12" t="n">
        <v>25.01</v>
      </c>
      <c r="F22" s="12" t="n">
        <v>25.07</v>
      </c>
    </row>
    <row r="23">
      <c r="A23" s="6" t="n">
        <v>7</v>
      </c>
      <c r="B23" s="12" t="n">
        <v>24.97</v>
      </c>
      <c r="C23" s="12" t="n">
        <v>25.02</v>
      </c>
      <c r="D23" s="12" t="n">
        <v>24.99</v>
      </c>
      <c r="E23" s="12" t="n">
        <v>25.05</v>
      </c>
      <c r="F23" s="12" t="n">
        <v>25.03</v>
      </c>
    </row>
    <row r="24">
      <c r="A24" s="6" t="n">
        <v>8</v>
      </c>
      <c r="B24" s="12" t="n">
        <v>25.05</v>
      </c>
      <c r="C24" s="12" t="n">
        <v>25.09</v>
      </c>
      <c r="D24" s="12" t="n">
        <v>25.02</v>
      </c>
      <c r="E24" s="12" t="n">
        <v>24.99</v>
      </c>
      <c r="F24" s="12" t="n">
        <v>25.06</v>
      </c>
    </row>
    <row r="25">
      <c r="A25" s="6" t="n">
        <v>9</v>
      </c>
      <c r="B25" s="12" t="n">
        <v>25</v>
      </c>
      <c r="C25" s="12" t="n">
        <v>24.98</v>
      </c>
      <c r="D25" s="12" t="n">
        <v>25.03</v>
      </c>
      <c r="E25" s="12" t="n">
        <v>25.02</v>
      </c>
      <c r="F25" s="12" t="n">
        <v>24.96</v>
      </c>
    </row>
    <row r="26">
      <c r="A26" s="6" t="n">
        <v>10</v>
      </c>
      <c r="B26" s="12" t="n">
        <v>25.03</v>
      </c>
      <c r="C26" s="12" t="n">
        <v>25.06</v>
      </c>
      <c r="D26" s="12" t="n">
        <v>25</v>
      </c>
      <c r="E26" s="12" t="n">
        <v>25.04</v>
      </c>
      <c r="F26" s="12" t="n">
        <v>25.02</v>
      </c>
    </row>
    <row r="27"/>
    <row r="28" ht="22" customHeight="1">
      <c r="A28" s="4" t="inlineStr">
        <is>
          <t>Tabel Konstanta Kontrol SPC (A2, D3, D4, d2) per Ukuran Subgroup n</t>
        </is>
      </c>
    </row>
    <row r="29">
      <c r="A29" s="9" t="inlineStr">
        <is>
          <t>n</t>
        </is>
      </c>
      <c r="B29" s="9" t="inlineStr">
        <is>
          <t>A2</t>
        </is>
      </c>
      <c r="C29" s="9" t="inlineStr">
        <is>
          <t>D3</t>
        </is>
      </c>
      <c r="D29" s="9" t="inlineStr">
        <is>
          <t>D4</t>
        </is>
      </c>
      <c r="E29" s="9" t="inlineStr">
        <is>
          <t>d2</t>
        </is>
      </c>
    </row>
    <row r="30">
      <c r="A30" s="5" t="n">
        <v>2</v>
      </c>
      <c r="B30" s="13" t="n">
        <v>1.88</v>
      </c>
      <c r="C30" s="13" t="n">
        <v>0</v>
      </c>
      <c r="D30" s="13" t="n">
        <v>3.267</v>
      </c>
      <c r="E30" s="13" t="n">
        <v>1.128</v>
      </c>
    </row>
    <row r="31">
      <c r="A31" s="5" t="n">
        <v>3</v>
      </c>
      <c r="B31" s="13" t="n">
        <v>1.023</v>
      </c>
      <c r="C31" s="13" t="n">
        <v>0</v>
      </c>
      <c r="D31" s="13" t="n">
        <v>2.574</v>
      </c>
      <c r="E31" s="13" t="n">
        <v>1.693</v>
      </c>
    </row>
    <row r="32">
      <c r="A32" s="5" t="n">
        <v>4</v>
      </c>
      <c r="B32" s="13" t="n">
        <v>0.729</v>
      </c>
      <c r="C32" s="13" t="n">
        <v>0</v>
      </c>
      <c r="D32" s="13" t="n">
        <v>2.282</v>
      </c>
      <c r="E32" s="13" t="n">
        <v>2.059</v>
      </c>
    </row>
    <row r="33">
      <c r="A33" s="7" t="n">
        <v>5</v>
      </c>
      <c r="B33" s="14" t="n">
        <v>0.577</v>
      </c>
      <c r="C33" s="14" t="n">
        <v>0</v>
      </c>
      <c r="D33" s="14" t="n">
        <v>2.114</v>
      </c>
      <c r="E33" s="14" t="n">
        <v>2.326</v>
      </c>
    </row>
    <row r="34">
      <c r="A34" s="5" t="n">
        <v>6</v>
      </c>
      <c r="B34" s="13" t="n">
        <v>0.483</v>
      </c>
      <c r="C34" s="13" t="n">
        <v>0</v>
      </c>
      <c r="D34" s="13" t="n">
        <v>2.004</v>
      </c>
      <c r="E34" s="13" t="n">
        <v>2.534</v>
      </c>
    </row>
    <row r="35">
      <c r="A35" s="5" t="n">
        <v>7</v>
      </c>
      <c r="B35" s="13" t="n">
        <v>0.419</v>
      </c>
      <c r="C35" s="13" t="n">
        <v>0.076</v>
      </c>
      <c r="D35" s="13" t="n">
        <v>1.924</v>
      </c>
      <c r="E35" s="13" t="n">
        <v>2.704</v>
      </c>
    </row>
    <row r="36">
      <c r="A36" s="5" t="n">
        <v>8</v>
      </c>
      <c r="B36" s="13" t="n">
        <v>0.373</v>
      </c>
      <c r="C36" s="13" t="n">
        <v>0.136</v>
      </c>
      <c r="D36" s="13" t="n">
        <v>1.864</v>
      </c>
      <c r="E36" s="13" t="n">
        <v>2.847</v>
      </c>
    </row>
    <row r="37">
      <c r="A37" s="5" t="n">
        <v>9</v>
      </c>
      <c r="B37" s="13" t="n">
        <v>0.337</v>
      </c>
      <c r="C37" s="13" t="n">
        <v>0.184</v>
      </c>
      <c r="D37" s="13" t="n">
        <v>1.816</v>
      </c>
      <c r="E37" s="13" t="n">
        <v>2.97</v>
      </c>
    </row>
    <row r="38">
      <c r="A38" s="5" t="n">
        <v>10</v>
      </c>
      <c r="B38" s="13" t="n">
        <v>0.308</v>
      </c>
      <c r="C38" s="13" t="n">
        <v>0.223</v>
      </c>
      <c r="D38" s="13" t="n">
        <v>1.777</v>
      </c>
      <c r="E38" s="13" t="n">
        <v>3.078</v>
      </c>
    </row>
    <row r="39"/>
    <row r="40" ht="35" customHeight="1">
      <c r="A40" s="5" t="inlineStr">
        <is>
          <t>Sumber: konstanta kontrol SPC standar (Montgomery, Introduction to Statistical Quality Control). D3=0 untuk n&lt;=6 -- itu sebabnya LCL_R sering 0 pada subgroup kecil (range tidak bisa negatif).</t>
        </is>
      </c>
      <c r="B40" s="2" t="n"/>
      <c r="C40" s="2" t="n"/>
      <c r="D40" s="2" t="n"/>
      <c r="E40" s="2" t="n"/>
      <c r="F40" s="3" t="n"/>
    </row>
  </sheetData>
  <mergeCells count="7">
    <mergeCell ref="A3:H3"/>
    <mergeCell ref="A15:H15"/>
    <mergeCell ref="A1:F1"/>
    <mergeCell ref="A28:H28"/>
    <mergeCell ref="A40:F40"/>
    <mergeCell ref="A4:F4"/>
    <mergeCell ref="A6:H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44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Kalkulasi Manual: X-bar/R, Batas Kendali, Sigma, Cp/Cpk Step-by-Step</t>
        </is>
      </c>
      <c r="B1" s="2" t="n"/>
      <c r="C1" s="2" t="n"/>
      <c r="D1" s="2" t="n"/>
      <c r="E1" s="2" t="n"/>
      <c r="F1" s="2" t="n"/>
      <c r="G1" s="2" t="n"/>
      <c r="H1" s="3" t="n"/>
    </row>
    <row r="2"/>
    <row r="3" ht="22" customHeight="1">
      <c r="A3" s="4" t="inlineStr">
        <is>
          <t>Langkah 1 -- Hitung X-bar dan R Tiap Subgroup</t>
        </is>
      </c>
    </row>
    <row r="4">
      <c r="A4" s="9" t="inlineStr">
        <is>
          <t>No</t>
        </is>
      </c>
      <c r="B4" s="9" t="inlineStr">
        <is>
          <t>Obs 1</t>
        </is>
      </c>
      <c r="C4" s="9" t="inlineStr">
        <is>
          <t>Obs 2</t>
        </is>
      </c>
      <c r="D4" s="9" t="inlineStr">
        <is>
          <t>Obs 3</t>
        </is>
      </c>
      <c r="E4" s="9" t="inlineStr">
        <is>
          <t>Obs 4</t>
        </is>
      </c>
      <c r="F4" s="9" t="inlineStr">
        <is>
          <t>Obs 5</t>
        </is>
      </c>
      <c r="G4" s="9" t="inlineStr">
        <is>
          <t>X-bar</t>
        </is>
      </c>
      <c r="H4" s="9" t="inlineStr">
        <is>
          <t>R</t>
        </is>
      </c>
    </row>
    <row r="5">
      <c r="A5" s="6" t="n">
        <v>1</v>
      </c>
      <c r="B5" s="12" t="n">
        <v>25.04</v>
      </c>
      <c r="C5" s="12" t="n">
        <v>24.99</v>
      </c>
      <c r="D5" s="12" t="n">
        <v>25.02</v>
      </c>
      <c r="E5" s="12" t="n">
        <v>25.01</v>
      </c>
      <c r="F5" s="12" t="n">
        <v>25.06</v>
      </c>
      <c r="G5" s="15" t="n">
        <v>25.024</v>
      </c>
      <c r="H5" s="15" t="n">
        <v>0.07000000000000001</v>
      </c>
    </row>
    <row r="6">
      <c r="A6" s="6" t="n">
        <v>2</v>
      </c>
      <c r="B6" s="12" t="n">
        <v>25</v>
      </c>
      <c r="C6" s="12" t="n">
        <v>25.07</v>
      </c>
      <c r="D6" s="12" t="n">
        <v>25.02</v>
      </c>
      <c r="E6" s="12" t="n">
        <v>24.98</v>
      </c>
      <c r="F6" s="12" t="n">
        <v>25.03</v>
      </c>
      <c r="G6" s="15" t="n">
        <v>25.02</v>
      </c>
      <c r="H6" s="15" t="n">
        <v>0.09</v>
      </c>
    </row>
    <row r="7">
      <c r="A7" s="6" t="n">
        <v>3</v>
      </c>
      <c r="B7" s="12" t="n">
        <v>25.03</v>
      </c>
      <c r="C7" s="12" t="n">
        <v>25.01</v>
      </c>
      <c r="D7" s="12" t="n">
        <v>24.96</v>
      </c>
      <c r="E7" s="12" t="n">
        <v>25.05</v>
      </c>
      <c r="F7" s="12" t="n">
        <v>25</v>
      </c>
      <c r="G7" s="15" t="n">
        <v>25.01</v>
      </c>
      <c r="H7" s="15" t="n">
        <v>0.09</v>
      </c>
    </row>
    <row r="8">
      <c r="A8" s="6" t="n">
        <v>4</v>
      </c>
      <c r="B8" s="12" t="n">
        <v>24.99</v>
      </c>
      <c r="C8" s="12" t="n">
        <v>25.04</v>
      </c>
      <c r="D8" s="12" t="n">
        <v>25.08</v>
      </c>
      <c r="E8" s="12" t="n">
        <v>25</v>
      </c>
      <c r="F8" s="12" t="n">
        <v>25.02</v>
      </c>
      <c r="G8" s="15" t="n">
        <v>25.026</v>
      </c>
      <c r="H8" s="15" t="n">
        <v>0.09</v>
      </c>
    </row>
    <row r="9">
      <c r="A9" s="6" t="n">
        <v>5</v>
      </c>
      <c r="B9" s="12" t="n">
        <v>25.02</v>
      </c>
      <c r="C9" s="12" t="n">
        <v>24.97</v>
      </c>
      <c r="D9" s="12" t="n">
        <v>25.03</v>
      </c>
      <c r="E9" s="12" t="n">
        <v>25.06</v>
      </c>
      <c r="F9" s="12" t="n">
        <v>24.99</v>
      </c>
      <c r="G9" s="15" t="n">
        <v>25.014</v>
      </c>
      <c r="H9" s="15" t="n">
        <v>0.09</v>
      </c>
    </row>
    <row r="10">
      <c r="A10" s="6" t="n">
        <v>6</v>
      </c>
      <c r="B10" s="12" t="n">
        <v>25.06</v>
      </c>
      <c r="C10" s="12" t="n">
        <v>25.03</v>
      </c>
      <c r="D10" s="12" t="n">
        <v>25</v>
      </c>
      <c r="E10" s="12" t="n">
        <v>25.01</v>
      </c>
      <c r="F10" s="12" t="n">
        <v>25.07</v>
      </c>
      <c r="G10" s="15" t="n">
        <v>25.034</v>
      </c>
      <c r="H10" s="15" t="n">
        <v>0.07000000000000001</v>
      </c>
    </row>
    <row r="11">
      <c r="A11" s="6" t="n">
        <v>7</v>
      </c>
      <c r="B11" s="12" t="n">
        <v>24.97</v>
      </c>
      <c r="C11" s="12" t="n">
        <v>25.02</v>
      </c>
      <c r="D11" s="12" t="n">
        <v>24.99</v>
      </c>
      <c r="E11" s="12" t="n">
        <v>25.05</v>
      </c>
      <c r="F11" s="12" t="n">
        <v>25.03</v>
      </c>
      <c r="G11" s="15" t="n">
        <v>25.012</v>
      </c>
      <c r="H11" s="15" t="n">
        <v>0.08</v>
      </c>
    </row>
    <row r="12">
      <c r="A12" s="6" t="n">
        <v>8</v>
      </c>
      <c r="B12" s="12" t="n">
        <v>25.05</v>
      </c>
      <c r="C12" s="12" t="n">
        <v>25.09</v>
      </c>
      <c r="D12" s="12" t="n">
        <v>25.02</v>
      </c>
      <c r="E12" s="12" t="n">
        <v>24.99</v>
      </c>
      <c r="F12" s="12" t="n">
        <v>25.06</v>
      </c>
      <c r="G12" s="15" t="n">
        <v>25.042</v>
      </c>
      <c r="H12" s="15" t="n">
        <v>0.1</v>
      </c>
    </row>
    <row r="13">
      <c r="A13" s="6" t="n">
        <v>9</v>
      </c>
      <c r="B13" s="12" t="n">
        <v>25</v>
      </c>
      <c r="C13" s="12" t="n">
        <v>24.98</v>
      </c>
      <c r="D13" s="12" t="n">
        <v>25.03</v>
      </c>
      <c r="E13" s="12" t="n">
        <v>25.02</v>
      </c>
      <c r="F13" s="12" t="n">
        <v>24.96</v>
      </c>
      <c r="G13" s="15" t="n">
        <v>24.998</v>
      </c>
      <c r="H13" s="15" t="n">
        <v>0.07000000000000001</v>
      </c>
    </row>
    <row r="14">
      <c r="A14" s="6" t="n">
        <v>10</v>
      </c>
      <c r="B14" s="12" t="n">
        <v>25.03</v>
      </c>
      <c r="C14" s="12" t="n">
        <v>25.06</v>
      </c>
      <c r="D14" s="12" t="n">
        <v>25</v>
      </c>
      <c r="E14" s="12" t="n">
        <v>25.04</v>
      </c>
      <c r="F14" s="12" t="n">
        <v>25.02</v>
      </c>
      <c r="G14" s="15" t="n">
        <v>25.03</v>
      </c>
      <c r="H14" s="15" t="n">
        <v>0.06</v>
      </c>
    </row>
    <row r="15">
      <c r="A15" s="6" t="inlineStr">
        <is>
          <t>Contoh subgroup 1</t>
        </is>
      </c>
      <c r="B15" s="5" t="inlineStr">
        <is>
          <t>X-bar_1 = (25.04+24.99+25.02+25.01+25.06)/5 = 25.0240   |   R_1 = max(...)-min(...) = 25.06-24.99 = 0.0700</t>
        </is>
      </c>
      <c r="C15" s="2" t="n"/>
      <c r="D15" s="2" t="n"/>
      <c r="E15" s="2" t="n"/>
      <c r="F15" s="2" t="n"/>
      <c r="G15" s="2" t="n"/>
      <c r="H15" s="3" t="n"/>
    </row>
    <row r="16"/>
    <row r="17" ht="22" customHeight="1">
      <c r="A17" s="4" t="inlineStr">
        <is>
          <t>Langkah 2 -- Hitung Garis Tengah (X-double-bar, R-bar)</t>
        </is>
      </c>
    </row>
    <row r="18">
      <c r="A18" s="6" t="inlineStr">
        <is>
          <t>X-double-bar</t>
        </is>
      </c>
      <c r="B18" s="11" t="inlineStr">
        <is>
          <t>= Sigma(X-bar) / k = 250.2100 / 10 = 25.0210</t>
        </is>
      </c>
      <c r="C18" s="2" t="n"/>
      <c r="D18" s="2" t="n"/>
      <c r="E18" s="2" t="n"/>
      <c r="F18" s="2" t="n"/>
      <c r="G18" s="2" t="n"/>
      <c r="H18" s="3" t="n"/>
    </row>
    <row r="19">
      <c r="A19" s="6" t="inlineStr">
        <is>
          <t>R-bar</t>
        </is>
      </c>
      <c r="B19" s="11" t="inlineStr">
        <is>
          <t>= Sigma(R) / k = 0.8100 / 10 = 0.0810</t>
        </is>
      </c>
      <c r="C19" s="2" t="n"/>
      <c r="D19" s="2" t="n"/>
      <c r="E19" s="2" t="n"/>
      <c r="F19" s="2" t="n"/>
      <c r="G19" s="2" t="n"/>
      <c r="H19" s="3" t="n"/>
    </row>
    <row r="20"/>
    <row r="21" ht="22" customHeight="1">
      <c r="A21" s="4" t="inlineStr">
        <is>
          <t>Langkah 3 -- Ambil Konstanta Tabel untuk n=5</t>
        </is>
      </c>
    </row>
    <row r="22">
      <c r="A22" s="6" t="inlineStr">
        <is>
          <t>n = 5 -&gt; lihat DATA_ASUMSI baris n=5 pada tabel konstanta: A2 = 0.577, D3 = 0.000, D4 = 2.114, d2 = 2.326</t>
        </is>
      </c>
      <c r="B22" s="2" t="n"/>
      <c r="C22" s="2" t="n"/>
      <c r="D22" s="2" t="n"/>
      <c r="E22" s="2" t="n"/>
      <c r="F22" s="2" t="n"/>
      <c r="G22" s="2" t="n"/>
      <c r="H22" s="3" t="n"/>
    </row>
    <row r="23"/>
    <row r="24" ht="22" customHeight="1">
      <c r="A24" s="4" t="inlineStr">
        <is>
          <t>Langkah 4 -- Batas Kendali X-bar Chart</t>
        </is>
      </c>
    </row>
    <row r="25">
      <c r="A25" s="6" t="inlineStr">
        <is>
          <t>UCL_Xbar</t>
        </is>
      </c>
      <c r="B25" s="11" t="inlineStr">
        <is>
          <t>= X-double-bar + A2 x R-bar = 25.0210 + 0.577x0.0810 = 25.0677</t>
        </is>
      </c>
      <c r="C25" s="2" t="n"/>
      <c r="D25" s="2" t="n"/>
      <c r="E25" s="2" t="n"/>
      <c r="F25" s="2" t="n"/>
      <c r="G25" s="2" t="n"/>
      <c r="H25" s="3" t="n"/>
    </row>
    <row r="26">
      <c r="A26" s="6" t="inlineStr">
        <is>
          <t>CL_Xbar (garis tengah)</t>
        </is>
      </c>
      <c r="B26" s="11" t="inlineStr">
        <is>
          <t>= X-double-bar = 25.0210</t>
        </is>
      </c>
      <c r="C26" s="2" t="n"/>
      <c r="D26" s="2" t="n"/>
      <c r="E26" s="2" t="n"/>
      <c r="F26" s="2" t="n"/>
      <c r="G26" s="2" t="n"/>
      <c r="H26" s="3" t="n"/>
    </row>
    <row r="27">
      <c r="A27" s="6" t="inlineStr">
        <is>
          <t>LCL_Xbar</t>
        </is>
      </c>
      <c r="B27" s="11" t="inlineStr">
        <is>
          <t>= X-double-bar - A2 x R-bar = 25.0210 - 0.577x0.0810 = 24.9743</t>
        </is>
      </c>
      <c r="C27" s="2" t="n"/>
      <c r="D27" s="2" t="n"/>
      <c r="E27" s="2" t="n"/>
      <c r="F27" s="2" t="n"/>
      <c r="G27" s="2" t="n"/>
      <c r="H27" s="3" t="n"/>
    </row>
    <row r="28"/>
    <row r="29" ht="22" customHeight="1">
      <c r="A29" s="4" t="inlineStr">
        <is>
          <t>Langkah 5 -- Batas Kendali R Chart</t>
        </is>
      </c>
    </row>
    <row r="30">
      <c r="A30" s="6" t="inlineStr">
        <is>
          <t>UCL_R</t>
        </is>
      </c>
      <c r="B30" s="11" t="inlineStr">
        <is>
          <t>= D4 x R-bar = 2.114x0.0810 = 0.1712</t>
        </is>
      </c>
      <c r="C30" s="2" t="n"/>
      <c r="D30" s="2" t="n"/>
      <c r="E30" s="2" t="n"/>
      <c r="F30" s="2" t="n"/>
      <c r="G30" s="2" t="n"/>
      <c r="H30" s="3" t="n"/>
    </row>
    <row r="31">
      <c r="A31" s="6" t="inlineStr">
        <is>
          <t>CL_R (garis tengah)</t>
        </is>
      </c>
      <c r="B31" s="11" t="inlineStr">
        <is>
          <t>= R-bar = 0.0810</t>
        </is>
      </c>
      <c r="C31" s="2" t="n"/>
      <c r="D31" s="2" t="n"/>
      <c r="E31" s="2" t="n"/>
      <c r="F31" s="2" t="n"/>
      <c r="G31" s="2" t="n"/>
      <c r="H31" s="3" t="n"/>
    </row>
    <row r="32">
      <c r="A32" s="6" t="inlineStr">
        <is>
          <t>LCL_R</t>
        </is>
      </c>
      <c r="B32" s="11" t="inlineStr">
        <is>
          <t>= MAX(0, D3 x R-bar) = MAX(0, 0.000x0.0810) = 0.0000   (D3=0 untuk n&lt;=6, LCL_R tidak boleh negatif)</t>
        </is>
      </c>
      <c r="C32" s="2" t="n"/>
      <c r="D32" s="2" t="n"/>
      <c r="E32" s="2" t="n"/>
      <c r="F32" s="2" t="n"/>
      <c r="G32" s="2" t="n"/>
      <c r="H32" s="3" t="n"/>
    </row>
    <row r="33"/>
    <row r="34" ht="22" customHeight="1">
      <c r="A34" s="4" t="inlineStr">
        <is>
          <t>Langkah 6 -- Estimasi Sigma Proses (dari R-bar, BUKAN dari SD sampel)</t>
        </is>
      </c>
    </row>
    <row r="35">
      <c r="A35" s="6" t="inlineStr">
        <is>
          <t>sigma_estimasi</t>
        </is>
      </c>
      <c r="B35" s="11" t="inlineStr">
        <is>
          <t>= R-bar / d2 = 0.0810 / 2.326 = 0.03482</t>
        </is>
      </c>
      <c r="C35" s="2" t="n"/>
      <c r="D35" s="2" t="n"/>
      <c r="E35" s="2" t="n"/>
      <c r="F35" s="2" t="n"/>
      <c r="G35" s="2" t="n"/>
      <c r="H35" s="3" t="n"/>
    </row>
    <row r="36" ht="35" customHeight="1">
      <c r="A36" s="5" t="inlineStr">
        <is>
          <t>Catatan: SPC memakai R-bar/d2, bukan STDEV.S data mentah langsung -- estimasi berbasis range ini konsisten dengan basis pembangunan batas kendali X-bar/R, dan lebih stabil untuk subgroup kecil (n=3-5).</t>
        </is>
      </c>
      <c r="B36" s="2" t="n"/>
      <c r="C36" s="2" t="n"/>
      <c r="D36" s="2" t="n"/>
      <c r="E36" s="2" t="n"/>
      <c r="F36" s="2" t="n"/>
      <c r="G36" s="2" t="n"/>
      <c r="H36" s="3" t="n"/>
    </row>
    <row r="37"/>
    <row r="38" ht="22" customHeight="1">
      <c r="A38" s="4" t="inlineStr">
        <is>
          <t>Langkah 7 -- Hitung Cp dan Cpk</t>
        </is>
      </c>
    </row>
    <row r="39">
      <c r="A39" s="6" t="inlineStr">
        <is>
          <t>Cp</t>
        </is>
      </c>
      <c r="B39" s="11" t="inlineStr">
        <is>
          <t>= (USL-LSL)/(6xsigma_estimasi) = (25.15-24.90)/(6x0.03482) = 0.2500/0.2089 = 1.1965</t>
        </is>
      </c>
      <c r="C39" s="2" t="n"/>
      <c r="D39" s="2" t="n"/>
      <c r="E39" s="2" t="n"/>
      <c r="F39" s="2" t="n"/>
      <c r="G39" s="2" t="n"/>
      <c r="H39" s="3" t="n"/>
    </row>
    <row r="40">
      <c r="A40" s="6" t="inlineStr">
        <is>
          <t>Cpu (arah USL)</t>
        </is>
      </c>
      <c r="B40" s="11" t="inlineStr">
        <is>
          <t>= (USL-X-double-bar)/(3xsigma_estimasi) = (25.15-25.0210)/(3x0.03482) = 0.1290/0.1045 = 1.2348</t>
        </is>
      </c>
      <c r="C40" s="2" t="n"/>
      <c r="D40" s="2" t="n"/>
      <c r="E40" s="2" t="n"/>
      <c r="F40" s="2" t="n"/>
      <c r="G40" s="2" t="n"/>
      <c r="H40" s="3" t="n"/>
    </row>
    <row r="41">
      <c r="A41" s="6" t="inlineStr">
        <is>
          <t>Cpl (arah LSL)</t>
        </is>
      </c>
      <c r="B41" s="11" t="inlineStr">
        <is>
          <t>= (X-double-bar-LSL)/(3xsigma_estimasi) = (25.0210-24.90)/(3x0.03482) = 0.1210/0.1045 = 1.1582</t>
        </is>
      </c>
      <c r="C41" s="2" t="n"/>
      <c r="D41" s="2" t="n"/>
      <c r="E41" s="2" t="n"/>
      <c r="F41" s="2" t="n"/>
      <c r="G41" s="2" t="n"/>
      <c r="H41" s="3" t="n"/>
    </row>
    <row r="42">
      <c r="A42" s="6" t="inlineStr">
        <is>
          <t>Cpk</t>
        </is>
      </c>
      <c r="B42" s="11" t="inlineStr">
        <is>
          <t>= MIN(Cpu, Cpl) = MIN(1.2348, 1.1582) = 1.1582</t>
        </is>
      </c>
      <c r="C42" s="2" t="n"/>
      <c r="D42" s="2" t="n"/>
      <c r="E42" s="2" t="n"/>
      <c r="F42" s="2" t="n"/>
      <c r="G42" s="2" t="n"/>
      <c r="H42" s="3" t="n"/>
    </row>
    <row r="43"/>
    <row r="44" ht="55" customHeight="1">
      <c r="A44" s="8" t="inlineStr">
        <is>
          <t>INTERPRETASI: Cpk = 1.1582 &lt; 1.33 (ambang umum 'capable') tapi &gt;= 1.00 -&gt; proses MARGINAL. Cpl (1.1582) &lt; Cpu (1.2348) berarti sisi LSL lebih ketat -- rata-rata proses (25.0210) condong ke arah USL relatif terhadap nominal 25.00. Perlu penyesuaian setting mesin mendekati nominal.</t>
        </is>
      </c>
      <c r="B44" s="2" t="n"/>
      <c r="C44" s="2" t="n"/>
      <c r="D44" s="2" t="n"/>
      <c r="E44" s="2" t="n"/>
      <c r="F44" s="2" t="n"/>
      <c r="G44" s="2" t="n"/>
      <c r="H44" s="3" t="n"/>
    </row>
  </sheetData>
  <mergeCells count="25">
    <mergeCell ref="B40:H40"/>
    <mergeCell ref="A24:H24"/>
    <mergeCell ref="B30:H30"/>
    <mergeCell ref="A36:H36"/>
    <mergeCell ref="B15:H15"/>
    <mergeCell ref="A1:H1"/>
    <mergeCell ref="B32:H32"/>
    <mergeCell ref="B26:H26"/>
    <mergeCell ref="B41:H41"/>
    <mergeCell ref="B35:H35"/>
    <mergeCell ref="B25:H25"/>
    <mergeCell ref="B31:H31"/>
    <mergeCell ref="A3:H3"/>
    <mergeCell ref="A21:H21"/>
    <mergeCell ref="B18:H18"/>
    <mergeCell ref="B27:H27"/>
    <mergeCell ref="B39:H39"/>
    <mergeCell ref="B42:H42"/>
    <mergeCell ref="A22:H22"/>
    <mergeCell ref="A17:H17"/>
    <mergeCell ref="A29:H29"/>
    <mergeCell ref="A38:H38"/>
    <mergeCell ref="A44:H44"/>
    <mergeCell ref="B19:H19"/>
    <mergeCell ref="A34:H3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70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 ht="30" customHeight="1">
      <c r="A1" s="1" t="inlineStr">
        <is>
          <t>Kalkulasi Otomatis: Formula Hidup + X-bar Chart &amp; R Chart Native</t>
        </is>
      </c>
      <c r="B1" s="2" t="n"/>
      <c r="C1" s="2" t="n"/>
      <c r="D1" s="2" t="n"/>
      <c r="E1" s="3" t="n"/>
    </row>
    <row r="2">
      <c r="A2" s="5" t="inlineStr">
        <is>
          <t>Sumber data mentah: DATA_ASUMSI!B17:F26 (10 subgroup x 5 observasi)</t>
        </is>
      </c>
      <c r="B2" s="2" t="n"/>
      <c r="C2" s="2" t="n"/>
      <c r="D2" s="2" t="n"/>
      <c r="E2" s="3" t="n"/>
    </row>
    <row r="3"/>
    <row r="4" ht="22" customHeight="1">
      <c r="A4" s="4" t="inlineStr">
        <is>
          <t>Statistik per Subgroup (Live)</t>
        </is>
      </c>
    </row>
    <row r="5">
      <c r="A5" s="9" t="inlineStr">
        <is>
          <t>No</t>
        </is>
      </c>
      <c r="B5" s="9" t="inlineStr">
        <is>
          <t>X-bar</t>
        </is>
      </c>
      <c r="C5" s="9" t="inlineStr">
        <is>
          <t>R</t>
        </is>
      </c>
    </row>
    <row r="6">
      <c r="A6" s="6" t="n">
        <v>1</v>
      </c>
      <c r="B6" s="15">
        <f>AVERAGE(DATA_ASUMSI!B17:F17)</f>
        <v/>
      </c>
      <c r="C6" s="15">
        <f>MAX(DATA_ASUMSI!B17:F17)-MIN(DATA_ASUMSI!B17:F17)</f>
        <v/>
      </c>
    </row>
    <row r="7">
      <c r="A7" s="6" t="n">
        <v>2</v>
      </c>
      <c r="B7" s="15">
        <f>AVERAGE(DATA_ASUMSI!B18:F18)</f>
        <v/>
      </c>
      <c r="C7" s="15">
        <f>MAX(DATA_ASUMSI!B18:F18)-MIN(DATA_ASUMSI!B18:F18)</f>
        <v/>
      </c>
    </row>
    <row r="8">
      <c r="A8" s="6" t="n">
        <v>3</v>
      </c>
      <c r="B8" s="15">
        <f>AVERAGE(DATA_ASUMSI!B19:F19)</f>
        <v/>
      </c>
      <c r="C8" s="15">
        <f>MAX(DATA_ASUMSI!B19:F19)-MIN(DATA_ASUMSI!B19:F19)</f>
        <v/>
      </c>
    </row>
    <row r="9">
      <c r="A9" s="6" t="n">
        <v>4</v>
      </c>
      <c r="B9" s="15">
        <f>AVERAGE(DATA_ASUMSI!B20:F20)</f>
        <v/>
      </c>
      <c r="C9" s="15">
        <f>MAX(DATA_ASUMSI!B20:F20)-MIN(DATA_ASUMSI!B20:F20)</f>
        <v/>
      </c>
    </row>
    <row r="10">
      <c r="A10" s="6" t="n">
        <v>5</v>
      </c>
      <c r="B10" s="15">
        <f>AVERAGE(DATA_ASUMSI!B21:F21)</f>
        <v/>
      </c>
      <c r="C10" s="15">
        <f>MAX(DATA_ASUMSI!B21:F21)-MIN(DATA_ASUMSI!B21:F21)</f>
        <v/>
      </c>
    </row>
    <row r="11">
      <c r="A11" s="6" t="n">
        <v>6</v>
      </c>
      <c r="B11" s="15">
        <f>AVERAGE(DATA_ASUMSI!B22:F22)</f>
        <v/>
      </c>
      <c r="C11" s="15">
        <f>MAX(DATA_ASUMSI!B22:F22)-MIN(DATA_ASUMSI!B22:F22)</f>
        <v/>
      </c>
    </row>
    <row r="12">
      <c r="A12" s="6" t="n">
        <v>7</v>
      </c>
      <c r="B12" s="15">
        <f>AVERAGE(DATA_ASUMSI!B23:F23)</f>
        <v/>
      </c>
      <c r="C12" s="15">
        <f>MAX(DATA_ASUMSI!B23:F23)-MIN(DATA_ASUMSI!B23:F23)</f>
        <v/>
      </c>
    </row>
    <row r="13">
      <c r="A13" s="6" t="n">
        <v>8</v>
      </c>
      <c r="B13" s="15">
        <f>AVERAGE(DATA_ASUMSI!B24:F24)</f>
        <v/>
      </c>
      <c r="C13" s="15">
        <f>MAX(DATA_ASUMSI!B24:F24)-MIN(DATA_ASUMSI!B24:F24)</f>
        <v/>
      </c>
    </row>
    <row r="14">
      <c r="A14" s="6" t="n">
        <v>9</v>
      </c>
      <c r="B14" s="15">
        <f>AVERAGE(DATA_ASUMSI!B25:F25)</f>
        <v/>
      </c>
      <c r="C14" s="15">
        <f>MAX(DATA_ASUMSI!B25:F25)-MIN(DATA_ASUMSI!B25:F25)</f>
        <v/>
      </c>
    </row>
    <row r="15">
      <c r="A15" s="6" t="n">
        <v>10</v>
      </c>
      <c r="B15" s="15">
        <f>AVERAGE(DATA_ASUMSI!B26:F26)</f>
        <v/>
      </c>
      <c r="C15" s="15">
        <f>MAX(DATA_ASUMSI!B26:F26)-MIN(DATA_ASUMSI!B26:F26)</f>
        <v/>
      </c>
    </row>
    <row r="16"/>
    <row r="17" ht="22" customHeight="1">
      <c r="A17" s="4" t="inlineStr">
        <is>
          <t>Parameter Ringkas &amp; Lookup Konstanta (Live)</t>
        </is>
      </c>
    </row>
    <row r="18">
      <c r="A18" s="6" t="inlineStr">
        <is>
          <t>X-double-bar (CL X-bar)</t>
        </is>
      </c>
      <c r="B18" s="15">
        <f>AVERAGE(B6:B15)</f>
        <v/>
      </c>
    </row>
    <row r="19">
      <c r="A19" s="6" t="inlineStr">
        <is>
          <t>R-bar (CL R)</t>
        </is>
      </c>
      <c r="B19" s="15">
        <f>AVERAGE(C6:C15)</f>
        <v/>
      </c>
    </row>
    <row r="20">
      <c r="A20" s="6" t="inlineStr">
        <is>
          <t>n (ukuran subgroup, live)</t>
        </is>
      </c>
      <c r="B20" s="16">
        <f>COLUMNS(DATA_ASUMSI!B17:F17)</f>
        <v/>
      </c>
    </row>
    <row r="21">
      <c r="A21" s="6" t="inlineStr">
        <is>
          <t>USL</t>
        </is>
      </c>
      <c r="B21" s="17">
        <f>DATA_ASUMSI!B9</f>
        <v/>
      </c>
    </row>
    <row r="22">
      <c r="A22" s="6" t="inlineStr">
        <is>
          <t>LSL</t>
        </is>
      </c>
      <c r="B22" s="17">
        <f>DATA_ASUMSI!B10</f>
        <v/>
      </c>
    </row>
    <row r="23">
      <c r="A23" s="6" t="inlineStr">
        <is>
          <t>A2 (VLOOKUP n)</t>
        </is>
      </c>
      <c r="B23" s="14">
        <f>VLOOKUP(B20,DATA_ASUMSI!A30:E38,2,FALSE)</f>
        <v/>
      </c>
    </row>
    <row r="24">
      <c r="A24" s="6" t="inlineStr">
        <is>
          <t>D3 (VLOOKUP n)</t>
        </is>
      </c>
      <c r="B24" s="14">
        <f>VLOOKUP(B20,DATA_ASUMSI!A30:E38,3,FALSE)</f>
        <v/>
      </c>
    </row>
    <row r="25">
      <c r="A25" s="6" t="inlineStr">
        <is>
          <t>D4 (VLOOKUP n)</t>
        </is>
      </c>
      <c r="B25" s="14">
        <f>VLOOKUP(B20,DATA_ASUMSI!A30:E38,4,FALSE)</f>
        <v/>
      </c>
    </row>
    <row r="26">
      <c r="A26" s="6" t="inlineStr">
        <is>
          <t>d2 (VLOOKUP n)</t>
        </is>
      </c>
      <c r="B26" s="14">
        <f>VLOOKUP(B20,DATA_ASUMSI!A30:E38,5,FALSE)</f>
        <v/>
      </c>
    </row>
    <row r="27"/>
    <row r="28" ht="22" customHeight="1">
      <c r="A28" s="4" t="inlineStr">
        <is>
          <t>Batas Kendali X-bar &amp; R (Formula Hidup)</t>
        </is>
      </c>
    </row>
    <row r="29">
      <c r="A29" s="6" t="inlineStr">
        <is>
          <t>UCL_Xbar</t>
        </is>
      </c>
      <c r="B29" s="15">
        <f>B18+B23*B19</f>
        <v/>
      </c>
    </row>
    <row r="30">
      <c r="A30" s="6" t="inlineStr">
        <is>
          <t>CL_Xbar</t>
        </is>
      </c>
      <c r="B30" s="15">
        <f>B18</f>
        <v/>
      </c>
    </row>
    <row r="31">
      <c r="A31" s="6" t="inlineStr">
        <is>
          <t>LCL_Xbar</t>
        </is>
      </c>
      <c r="B31" s="15">
        <f>B18-B23*B19</f>
        <v/>
      </c>
    </row>
    <row r="32">
      <c r="A32" s="6" t="inlineStr">
        <is>
          <t>UCL_R</t>
        </is>
      </c>
      <c r="B32" s="15">
        <f>B25*B19</f>
        <v/>
      </c>
    </row>
    <row r="33">
      <c r="A33" s="6" t="inlineStr">
        <is>
          <t>CL_R</t>
        </is>
      </c>
      <c r="B33" s="15">
        <f>B19</f>
        <v/>
      </c>
    </row>
    <row r="34">
      <c r="A34" s="6" t="inlineStr">
        <is>
          <t>LCL_R</t>
        </is>
      </c>
      <c r="B34" s="15">
        <f>MAX(0,B24*B19)</f>
        <v/>
      </c>
    </row>
    <row r="35"/>
    <row r="36" ht="22" customHeight="1">
      <c r="A36" s="4" t="inlineStr">
        <is>
          <t>Estimasi Sigma &amp; Kapabilitas Proses Cp/Cpk (Formula Hidup)</t>
        </is>
      </c>
    </row>
    <row r="37">
      <c r="A37" s="6" t="inlineStr">
        <is>
          <t>sigma_estimasi (= R-bar / d2)</t>
        </is>
      </c>
      <c r="B37" s="18">
        <f>B19/B26</f>
        <v/>
      </c>
    </row>
    <row r="38">
      <c r="A38" s="6" t="inlineStr">
        <is>
          <t>Cp</t>
        </is>
      </c>
      <c r="B38" s="15">
        <f>(B21-B22)/(6*B37)</f>
        <v/>
      </c>
    </row>
    <row r="39">
      <c r="A39" s="6" t="inlineStr">
        <is>
          <t>Cpu (arah USL)</t>
        </is>
      </c>
      <c r="B39" s="15">
        <f>(B21-B18)/(3*B37)</f>
        <v/>
      </c>
    </row>
    <row r="40">
      <c r="A40" s="6" t="inlineStr">
        <is>
          <t>Cpl (arah LSL)</t>
        </is>
      </c>
      <c r="B40" s="15">
        <f>(B18-B22)/(3*B37)</f>
        <v/>
      </c>
    </row>
    <row r="41">
      <c r="A41" s="6" t="inlineStr">
        <is>
          <t>Cpk</t>
        </is>
      </c>
      <c r="B41" s="15">
        <f>MIN(B39,B40)</f>
        <v/>
      </c>
    </row>
    <row r="42">
      <c r="A42" s="6" t="inlineStr">
        <is>
          <t>Interpretasi</t>
        </is>
      </c>
      <c r="B42" s="19">
        <f>IF(B41&gt;=1.33,"Capable (Cpk&gt;=1.33)",IF(B41&gt;=1,"Marginal (1.00&lt;=Cpk&lt;1.33)","Tidak capable (Cpk&lt;1.00)"))</f>
        <v/>
      </c>
      <c r="C42" s="3" t="n"/>
    </row>
    <row r="43"/>
    <row r="44"/>
    <row r="45" ht="22" customHeight="1">
      <c r="A45" s="4" t="inlineStr">
        <is>
          <t>Data untuk Grafik X-bar Chart (Kolom Bantu Formula Hidup)</t>
        </is>
      </c>
    </row>
    <row r="46">
      <c r="A46" s="9" t="inlineStr">
        <is>
          <t>No</t>
        </is>
      </c>
      <c r="B46" s="9" t="inlineStr">
        <is>
          <t>X-bar</t>
        </is>
      </c>
      <c r="C46" s="9" t="inlineStr">
        <is>
          <t>UCL</t>
        </is>
      </c>
      <c r="D46" s="9" t="inlineStr">
        <is>
          <t>CL</t>
        </is>
      </c>
      <c r="E46" s="9" t="inlineStr">
        <is>
          <t>LCL</t>
        </is>
      </c>
    </row>
    <row r="47">
      <c r="A47" s="5" t="n">
        <v>1</v>
      </c>
      <c r="B47" s="20">
        <f>B6</f>
        <v/>
      </c>
      <c r="C47" s="20">
        <f>$B$29</f>
        <v/>
      </c>
      <c r="D47" s="20">
        <f>$B$30</f>
        <v/>
      </c>
      <c r="E47" s="20">
        <f>$B$31</f>
        <v/>
      </c>
    </row>
    <row r="48">
      <c r="A48" s="5" t="n">
        <v>2</v>
      </c>
      <c r="B48" s="20">
        <f>B7</f>
        <v/>
      </c>
      <c r="C48" s="20">
        <f>$B$29</f>
        <v/>
      </c>
      <c r="D48" s="20">
        <f>$B$30</f>
        <v/>
      </c>
      <c r="E48" s="20">
        <f>$B$31</f>
        <v/>
      </c>
    </row>
    <row r="49">
      <c r="A49" s="5" t="n">
        <v>3</v>
      </c>
      <c r="B49" s="20">
        <f>B8</f>
        <v/>
      </c>
      <c r="C49" s="20">
        <f>$B$29</f>
        <v/>
      </c>
      <c r="D49" s="20">
        <f>$B$30</f>
        <v/>
      </c>
      <c r="E49" s="20">
        <f>$B$31</f>
        <v/>
      </c>
    </row>
    <row r="50">
      <c r="A50" s="5" t="n">
        <v>4</v>
      </c>
      <c r="B50" s="20">
        <f>B9</f>
        <v/>
      </c>
      <c r="C50" s="20">
        <f>$B$29</f>
        <v/>
      </c>
      <c r="D50" s="20">
        <f>$B$30</f>
        <v/>
      </c>
      <c r="E50" s="20">
        <f>$B$31</f>
        <v/>
      </c>
    </row>
    <row r="51">
      <c r="A51" s="5" t="n">
        <v>5</v>
      </c>
      <c r="B51" s="20">
        <f>B10</f>
        <v/>
      </c>
      <c r="C51" s="20">
        <f>$B$29</f>
        <v/>
      </c>
      <c r="D51" s="20">
        <f>$B$30</f>
        <v/>
      </c>
      <c r="E51" s="20">
        <f>$B$31</f>
        <v/>
      </c>
    </row>
    <row r="52">
      <c r="A52" s="5" t="n">
        <v>6</v>
      </c>
      <c r="B52" s="20">
        <f>B11</f>
        <v/>
      </c>
      <c r="C52" s="20">
        <f>$B$29</f>
        <v/>
      </c>
      <c r="D52" s="20">
        <f>$B$30</f>
        <v/>
      </c>
      <c r="E52" s="20">
        <f>$B$31</f>
        <v/>
      </c>
    </row>
    <row r="53">
      <c r="A53" s="5" t="n">
        <v>7</v>
      </c>
      <c r="B53" s="20">
        <f>B12</f>
        <v/>
      </c>
      <c r="C53" s="20">
        <f>$B$29</f>
        <v/>
      </c>
      <c r="D53" s="20">
        <f>$B$30</f>
        <v/>
      </c>
      <c r="E53" s="20">
        <f>$B$31</f>
        <v/>
      </c>
    </row>
    <row r="54">
      <c r="A54" s="5" t="n">
        <v>8</v>
      </c>
      <c r="B54" s="20">
        <f>B13</f>
        <v/>
      </c>
      <c r="C54" s="20">
        <f>$B$29</f>
        <v/>
      </c>
      <c r="D54" s="20">
        <f>$B$30</f>
        <v/>
      </c>
      <c r="E54" s="20">
        <f>$B$31</f>
        <v/>
      </c>
    </row>
    <row r="55">
      <c r="A55" s="5" t="n">
        <v>9</v>
      </c>
      <c r="B55" s="20">
        <f>B14</f>
        <v/>
      </c>
      <c r="C55" s="20">
        <f>$B$29</f>
        <v/>
      </c>
      <c r="D55" s="20">
        <f>$B$30</f>
        <v/>
      </c>
      <c r="E55" s="20">
        <f>$B$31</f>
        <v/>
      </c>
    </row>
    <row r="56">
      <c r="A56" s="5" t="n">
        <v>10</v>
      </c>
      <c r="B56" s="20">
        <f>B15</f>
        <v/>
      </c>
      <c r="C56" s="20">
        <f>$B$29</f>
        <v/>
      </c>
      <c r="D56" s="20">
        <f>$B$30</f>
        <v/>
      </c>
      <c r="E56" s="20">
        <f>$B$31</f>
        <v/>
      </c>
    </row>
    <row r="57"/>
    <row r="58"/>
    <row r="59" ht="22" customHeight="1">
      <c r="A59" s="4" t="inlineStr">
        <is>
          <t>Data untuk Grafik R Chart (Kolom Bantu Formula Hidup)</t>
        </is>
      </c>
    </row>
    <row r="60">
      <c r="A60" s="9" t="inlineStr">
        <is>
          <t>No</t>
        </is>
      </c>
      <c r="B60" s="9" t="inlineStr">
        <is>
          <t>R</t>
        </is>
      </c>
      <c r="C60" s="9" t="inlineStr">
        <is>
          <t>UCL</t>
        </is>
      </c>
      <c r="D60" s="9" t="inlineStr">
        <is>
          <t>CL</t>
        </is>
      </c>
      <c r="E60" s="9" t="inlineStr">
        <is>
          <t>LCL</t>
        </is>
      </c>
    </row>
    <row r="61">
      <c r="A61" s="5" t="n">
        <v>1</v>
      </c>
      <c r="B61" s="20">
        <f>C6</f>
        <v/>
      </c>
      <c r="C61" s="20">
        <f>$B$32</f>
        <v/>
      </c>
      <c r="D61" s="20">
        <f>$B$33</f>
        <v/>
      </c>
      <c r="E61" s="20">
        <f>$B$34</f>
        <v/>
      </c>
    </row>
    <row r="62">
      <c r="A62" s="5" t="n">
        <v>2</v>
      </c>
      <c r="B62" s="20">
        <f>C7</f>
        <v/>
      </c>
      <c r="C62" s="20">
        <f>$B$32</f>
        <v/>
      </c>
      <c r="D62" s="20">
        <f>$B$33</f>
        <v/>
      </c>
      <c r="E62" s="20">
        <f>$B$34</f>
        <v/>
      </c>
    </row>
    <row r="63">
      <c r="A63" s="5" t="n">
        <v>3</v>
      </c>
      <c r="B63" s="20">
        <f>C8</f>
        <v/>
      </c>
      <c r="C63" s="20">
        <f>$B$32</f>
        <v/>
      </c>
      <c r="D63" s="20">
        <f>$B$33</f>
        <v/>
      </c>
      <c r="E63" s="20">
        <f>$B$34</f>
        <v/>
      </c>
    </row>
    <row r="64">
      <c r="A64" s="5" t="n">
        <v>4</v>
      </c>
      <c r="B64" s="20">
        <f>C9</f>
        <v/>
      </c>
      <c r="C64" s="20">
        <f>$B$32</f>
        <v/>
      </c>
      <c r="D64" s="20">
        <f>$B$33</f>
        <v/>
      </c>
      <c r="E64" s="20">
        <f>$B$34</f>
        <v/>
      </c>
    </row>
    <row r="65">
      <c r="A65" s="5" t="n">
        <v>5</v>
      </c>
      <c r="B65" s="20">
        <f>C10</f>
        <v/>
      </c>
      <c r="C65" s="20">
        <f>$B$32</f>
        <v/>
      </c>
      <c r="D65" s="20">
        <f>$B$33</f>
        <v/>
      </c>
      <c r="E65" s="20">
        <f>$B$34</f>
        <v/>
      </c>
    </row>
    <row r="66">
      <c r="A66" s="5" t="n">
        <v>6</v>
      </c>
      <c r="B66" s="20">
        <f>C11</f>
        <v/>
      </c>
      <c r="C66" s="20">
        <f>$B$32</f>
        <v/>
      </c>
      <c r="D66" s="20">
        <f>$B$33</f>
        <v/>
      </c>
      <c r="E66" s="20">
        <f>$B$34</f>
        <v/>
      </c>
    </row>
    <row r="67">
      <c r="A67" s="5" t="n">
        <v>7</v>
      </c>
      <c r="B67" s="20">
        <f>C12</f>
        <v/>
      </c>
      <c r="C67" s="20">
        <f>$B$32</f>
        <v/>
      </c>
      <c r="D67" s="20">
        <f>$B$33</f>
        <v/>
      </c>
      <c r="E67" s="20">
        <f>$B$34</f>
        <v/>
      </c>
    </row>
    <row r="68">
      <c r="A68" s="5" t="n">
        <v>8</v>
      </c>
      <c r="B68" s="20">
        <f>C13</f>
        <v/>
      </c>
      <c r="C68" s="20">
        <f>$B$32</f>
        <v/>
      </c>
      <c r="D68" s="20">
        <f>$B$33</f>
        <v/>
      </c>
      <c r="E68" s="20">
        <f>$B$34</f>
        <v/>
      </c>
    </row>
    <row r="69">
      <c r="A69" s="5" t="n">
        <v>9</v>
      </c>
      <c r="B69" s="20">
        <f>C14</f>
        <v/>
      </c>
      <c r="C69" s="20">
        <f>$B$32</f>
        <v/>
      </c>
      <c r="D69" s="20">
        <f>$B$33</f>
        <v/>
      </c>
      <c r="E69" s="20">
        <f>$B$34</f>
        <v/>
      </c>
    </row>
    <row r="70">
      <c r="A70" s="5" t="n">
        <v>10</v>
      </c>
      <c r="B70" s="20">
        <f>C15</f>
        <v/>
      </c>
      <c r="C70" s="20">
        <f>$B$32</f>
        <v/>
      </c>
      <c r="D70" s="20">
        <f>$B$33</f>
        <v/>
      </c>
      <c r="E70" s="20">
        <f>$B$34</f>
        <v/>
      </c>
    </row>
  </sheetData>
  <mergeCells count="9">
    <mergeCell ref="A4:E4"/>
    <mergeCell ref="A59:E59"/>
    <mergeCell ref="A2:E2"/>
    <mergeCell ref="A28:E28"/>
    <mergeCell ref="B42:C42"/>
    <mergeCell ref="A1:E1"/>
    <mergeCell ref="A45:E45"/>
    <mergeCell ref="A36:E36"/>
    <mergeCell ref="A17:E17"/>
  </mergeCells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30" customWidth="1" min="1" max="1"/>
    <col width="34" customWidth="1" min="2" max="2"/>
    <col width="34" customWidth="1" min="3" max="3"/>
    <col width="30" customWidth="1" min="4" max="4"/>
  </cols>
  <sheetData>
    <row r="1" ht="30" customHeight="1">
      <c r="A1" s="1" t="inlineStr">
        <is>
          <t>Fungsi Excel untuk SPC X-bar/R + Cp/Cpk</t>
        </is>
      </c>
      <c r="B1" s="2" t="n"/>
      <c r="C1" s="2" t="n"/>
      <c r="D1" s="3" t="n"/>
    </row>
    <row r="2"/>
    <row r="3">
      <c r="A3" s="9" t="inlineStr">
        <is>
          <t>Fungsi</t>
        </is>
      </c>
      <c r="B3" s="9" t="inlineStr">
        <is>
          <t>Definisi</t>
        </is>
      </c>
      <c r="C3" s="9" t="inlineStr">
        <is>
          <t>Contoh</t>
        </is>
      </c>
      <c r="D3" s="9" t="inlineStr">
        <is>
          <t>Catatan</t>
        </is>
      </c>
    </row>
    <row r="4">
      <c r="A4" s="4" t="inlineStr">
        <is>
          <t>STATISTIK SUBGROUP</t>
        </is>
      </c>
    </row>
    <row r="5">
      <c r="A5" s="6" t="inlineStr">
        <is>
          <t>=AVERAGE(range)</t>
        </is>
      </c>
      <c r="B5" s="5" t="inlineStr">
        <is>
          <t>X-bar subgroup (rata-rata n observasi)</t>
        </is>
      </c>
      <c r="C5" s="5" t="inlineStr">
        <is>
          <t>=AVERAGE(B17:F17)</t>
        </is>
      </c>
      <c r="D5" s="5" t="inlineStr">
        <is>
          <t>Satu baris = satu subgroup</t>
        </is>
      </c>
    </row>
    <row r="6">
      <c r="A6" s="6" t="inlineStr">
        <is>
          <t>=MAX(range)-MIN(range)</t>
        </is>
      </c>
      <c r="B6" s="5" t="inlineStr">
        <is>
          <t>R subgroup (range)</t>
        </is>
      </c>
      <c r="C6" s="5" t="inlineStr">
        <is>
          <t>=MAX(B17:F17)-MIN(B17:F17)</t>
        </is>
      </c>
      <c r="D6" s="5" t="inlineStr">
        <is>
          <t>Bukan STDEV -- SPC pakai range</t>
        </is>
      </c>
    </row>
    <row r="7">
      <c r="A7" s="4" t="inlineStr">
        <is>
          <t>GARIS TENGAH &amp; LOOKUP KONSTANTA</t>
        </is>
      </c>
    </row>
    <row r="8">
      <c r="A8" s="6" t="inlineStr">
        <is>
          <t>=AVERAGE(range)</t>
        </is>
      </c>
      <c r="B8" s="5" t="inlineStr">
        <is>
          <t>X-double-bar / R-bar dari kolom X-bar/R semua subgroup</t>
        </is>
      </c>
      <c r="C8" s="5" t="inlineStr">
        <is>
          <t>=AVERAGE(B6:B15)</t>
        </is>
      </c>
      <c r="D8" s="5" t="inlineStr">
        <is>
          <t>Rata-rata dari rata-rata</t>
        </is>
      </c>
    </row>
    <row r="9">
      <c r="A9" s="6" t="inlineStr">
        <is>
          <t>=VLOOKUP(n, tabel, kolom, FALSE)</t>
        </is>
      </c>
      <c r="B9" s="5" t="inlineStr">
        <is>
          <t>Ambil A2/D3/D4/d2 sesuai ukuran subgroup n</t>
        </is>
      </c>
      <c r="C9" s="5" t="inlineStr">
        <is>
          <t>=VLOOKUP(5,A30:E38,2,FALSE)</t>
        </is>
      </c>
      <c r="D9" s="5" t="inlineStr">
        <is>
          <t>FALSE = exact match wajib</t>
        </is>
      </c>
    </row>
    <row r="10">
      <c r="A10" s="6" t="inlineStr">
        <is>
          <t>=COLUMNS(range)</t>
        </is>
      </c>
      <c r="B10" s="5" t="inlineStr">
        <is>
          <t>Hitung n secara live dari lebar range observasi</t>
        </is>
      </c>
      <c r="C10" s="5" t="inlineStr">
        <is>
          <t>=COLUMNS(B17:F17)</t>
        </is>
      </c>
      <c r="D10" s="5" t="inlineStr">
        <is>
          <t>n ikut berubah kalau data ditambah/kurang kolom</t>
        </is>
      </c>
    </row>
    <row r="11">
      <c r="A11" s="4" t="inlineStr">
        <is>
          <t>BATAS KENDALI &amp; KAPABILITAS</t>
        </is>
      </c>
    </row>
    <row r="12">
      <c r="A12" s="6" t="inlineStr">
        <is>
          <t>=MAX(0, D3*R-bar)</t>
        </is>
      </c>
      <c r="B12" s="5" t="inlineStr">
        <is>
          <t>LCL_R -- cegah nilai negatif</t>
        </is>
      </c>
      <c r="C12" s="5" t="inlineStr">
        <is>
          <t>=MAX(0,D3*RBAR)</t>
        </is>
      </c>
      <c r="D12" s="5" t="inlineStr">
        <is>
          <t>Range fisik tidak mungkin negatif</t>
        </is>
      </c>
    </row>
    <row r="13">
      <c r="A13" s="6" t="inlineStr">
        <is>
          <t>=MIN(Cpu, Cpl)</t>
        </is>
      </c>
      <c r="B13" s="5" t="inlineStr">
        <is>
          <t>Cpk -- ambil sisi yang lebih ketat</t>
        </is>
      </c>
      <c r="C13" s="5" t="inlineStr">
        <is>
          <t>=MIN(B43,B44)</t>
        </is>
      </c>
      <c r="D13" s="5" t="inlineStr">
        <is>
          <t>Cpk selalu &lt;= Cp</t>
        </is>
      </c>
    </row>
    <row r="14">
      <c r="A14" s="6" t="inlineStr">
        <is>
          <t>=IF(...,IF(...))</t>
        </is>
      </c>
      <c r="B14" s="5" t="inlineStr">
        <is>
          <t>Interpretasi kapabilitas bertingkat</t>
        </is>
      </c>
      <c r="C14" s="5" t="inlineStr">
        <is>
          <t>=IF(Cpk&gt;=1.33,"Capable",IF(Cpk&gt;=1,"Marginal","Tidak capable"))</t>
        </is>
      </c>
      <c r="D14" s="5" t="inlineStr">
        <is>
          <t>Ambang umum industri: 1.33</t>
        </is>
      </c>
    </row>
  </sheetData>
  <mergeCells count="4">
    <mergeCell ref="A1:D1"/>
    <mergeCell ref="A7:D7"/>
    <mergeCell ref="A4:D4"/>
    <mergeCell ref="A11:D1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8" customWidth="1" min="3" max="3"/>
    <col width="18" customWidth="1" min="4" max="4"/>
    <col width="18" customWidth="1" min="5" max="5"/>
  </cols>
  <sheetData>
    <row r="1" ht="30" customHeight="1">
      <c r="A1" s="1" t="inlineStr">
        <is>
          <t>Tiga Contoh Kasus Aplikasi SPC</t>
        </is>
      </c>
      <c r="B1" s="2" t="n"/>
      <c r="C1" s="2" t="n"/>
      <c r="D1" s="2" t="n"/>
      <c r="E1" s="3" t="n"/>
    </row>
    <row r="2"/>
    <row r="3" ht="22" customHeight="1">
      <c r="A3" s="4" t="inlineStr">
        <is>
          <t>KASUS 1: Diameter Poros Baja (Kasus Utama Workbook Ini)</t>
        </is>
      </c>
    </row>
    <row r="4">
      <c r="A4" s="6" t="inlineStr">
        <is>
          <t>Konteks</t>
        </is>
      </c>
      <c r="B4" s="5" t="inlineStr">
        <is>
          <t>Line produksi poros baja, target 25.00 mm, USL 25.15 mm, LSL 24.90 mm. 10 subgroup x 5 observasi.</t>
        </is>
      </c>
      <c r="C4" s="2" t="n"/>
      <c r="D4" s="2" t="n"/>
      <c r="E4" s="3" t="n"/>
    </row>
    <row r="5">
      <c r="A5" s="6" t="inlineStr">
        <is>
          <t>Hasil</t>
        </is>
      </c>
      <c r="B5" s="5" t="inlineStr">
        <is>
          <t>X-double-bar=25.0210 mm, R-bar=0.0810 mm, sigma_est=0.03482 mm, Cpk=1.1582</t>
        </is>
      </c>
      <c r="C5" s="2" t="n"/>
      <c r="D5" s="2" t="n"/>
      <c r="E5" s="3" t="n"/>
    </row>
    <row r="6" ht="40" customHeight="1">
      <c r="A6" s="6" t="inlineStr">
        <is>
          <t>Keputusan</t>
        </is>
      </c>
      <c r="B6" s="11" t="inlineStr">
        <is>
          <t>Proses in-control (semua X-bar &amp; R dalam batas kendali) tapi Cpk 1.16 -- marginal, belum capable penuh (ambang 1.33). Rekomendasi: geser setting mesin mendekati nominal 25.00 untuk menaikkan Cpl.</t>
        </is>
      </c>
      <c r="C6" s="2" t="n"/>
      <c r="D6" s="2" t="n"/>
      <c r="E6" s="3" t="n"/>
    </row>
    <row r="7"/>
    <row r="8" ht="22" customHeight="1">
      <c r="A8" s="4" t="inlineStr">
        <is>
          <t>KASUS 2: Berat Bersih Kemasan Snack (Consumer Goods)</t>
        </is>
      </c>
    </row>
    <row r="9" ht="40" customHeight="1">
      <c r="A9" s="6" t="inlineStr">
        <is>
          <t>Konteks</t>
        </is>
      </c>
      <c r="B9" s="5" t="inlineStr">
        <is>
          <t>Pabrik snack, label berat bersih 100 gram. LSL 97 gram (batas hukum -- tidak boleh under-fill), USL 105 gram (batas biaya -- over-fill = kerugian bahan baku). Subgroup n=4, diambil tiap 30 menit.</t>
        </is>
      </c>
      <c r="C9" s="2" t="n"/>
      <c r="D9" s="2" t="n"/>
      <c r="E9" s="3" t="n"/>
    </row>
    <row r="10" ht="35" customHeight="1">
      <c r="A10" s="6" t="inlineStr">
        <is>
          <t>Fokus</t>
        </is>
      </c>
      <c r="B10" s="11" t="inlineStr">
        <is>
          <t>Cpl (arah LSL) jadi prioritas karena risiko hukum/reputasi under-fill lebih berat dari over-fill. Kalau Cpl &lt; Cpu, mesin filling perlu di-setting sedikit di atas 100 gram sebagai buffer.</t>
        </is>
      </c>
      <c r="C10" s="2" t="n"/>
      <c r="D10" s="2" t="n"/>
      <c r="E10" s="3" t="n"/>
    </row>
    <row r="11"/>
    <row r="12" ht="22" customHeight="1">
      <c r="A12" s="4" t="inlineStr">
        <is>
          <t>KASUS 3: Panjang Potong Pipa PVC (Konstruksi)</t>
        </is>
      </c>
    </row>
    <row r="13" ht="35" customHeight="1">
      <c r="A13" s="6" t="inlineStr">
        <is>
          <t>Konteks</t>
        </is>
      </c>
      <c r="B13" s="5" t="inlineStr">
        <is>
          <t>Mesin potong pipa PVC 6 meter, toleransi +/- 5 mm (USL 6.005 m, LSL 5.995 m). Subgroup n=3, diambil tiap batch 50 batang.</t>
        </is>
      </c>
      <c r="C13" s="2" t="n"/>
      <c r="D13" s="2" t="n"/>
      <c r="E13" s="3" t="n"/>
    </row>
    <row r="14" ht="40" customHeight="1">
      <c r="A14" s="6" t="inlineStr">
        <is>
          <t>Fokus</t>
        </is>
      </c>
      <c r="B14" s="11" t="inlineStr">
        <is>
          <t>n=3 kecil -&gt; D3=0 (LCL_R selalu 0), A2/d2 jauh lebih besar dari n=5. Toleransi sempit (+/-5mm dari 6m) berarti Cp/Cpk sangat sensitif terhadap sigma_estimasi -- mesin harus presisi tinggi untuk capable.</t>
        </is>
      </c>
      <c r="C14" s="2" t="n"/>
      <c r="D14" s="2" t="n"/>
      <c r="E14" s="3" t="n"/>
    </row>
  </sheetData>
  <mergeCells count="11">
    <mergeCell ref="A12:H12"/>
    <mergeCell ref="A3:H3"/>
    <mergeCell ref="B9:E9"/>
    <mergeCell ref="B4:E4"/>
    <mergeCell ref="B13:E13"/>
    <mergeCell ref="B6:E6"/>
    <mergeCell ref="A1:E1"/>
    <mergeCell ref="B5:E5"/>
    <mergeCell ref="B10:E10"/>
    <mergeCell ref="A8:H8"/>
    <mergeCell ref="B14:E14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18" customWidth="1" min="1" max="1"/>
    <col width="38" customWidth="1" min="2" max="2"/>
    <col width="25" customWidth="1" min="3" max="3"/>
    <col width="25" customWidth="1" min="4" max="4"/>
  </cols>
  <sheetData>
    <row r="1" ht="30" customHeight="1">
      <c r="A1" s="1" t="inlineStr">
        <is>
          <t>Kesalahan Umum SPC dan Cara Verifikasi</t>
        </is>
      </c>
      <c r="B1" s="2" t="n"/>
      <c r="C1" s="2" t="n"/>
      <c r="D1" s="3" t="n"/>
    </row>
    <row r="2"/>
    <row r="3" ht="26" customHeight="1">
      <c r="A3" s="21" t="inlineStr">
        <is>
          <t>1. Pakai konstanta A2/D3/D4 dari n yang salah (atau hardcode tanpa tabel)</t>
        </is>
      </c>
    </row>
    <row r="4" ht="45" customHeight="1">
      <c r="A4" s="6" t="inlineStr">
        <is>
          <t>Diagnosis:</t>
        </is>
      </c>
      <c r="B4" s="5" t="inlineStr">
        <is>
          <t>Konstanta A2/D3/D4/d2 BEDA untuk tiap ukuran subgroup n. Pakai konstanta n=5 padahal data n=3 -&gt; batas kendali salah total.</t>
        </is>
      </c>
      <c r="C4" s="2" t="n"/>
      <c r="D4" s="3" t="n"/>
    </row>
    <row r="5" ht="40" customHeight="1">
      <c r="A5" s="6" t="inlineStr">
        <is>
          <t>Cara Verifikasi:</t>
        </is>
      </c>
      <c r="B5" s="5" t="inlineStr">
        <is>
          <t>Selalu VLOOKUP konstanta berdasar n aktual data (COLUMNS pada range observasi), jangan hardcode angka.</t>
        </is>
      </c>
      <c r="C5" s="2" t="n"/>
      <c r="D5" s="3" t="n"/>
    </row>
    <row r="6" ht="40" customHeight="1">
      <c r="A6" s="6" t="inlineStr">
        <is>
          <t>Contoh:</t>
        </is>
      </c>
      <c r="B6" s="11" t="inlineStr">
        <is>
          <t>n=3: A2=1.023, D4=2.574. n=5: A2=0.577, D4=2.114. Tertukar -&gt; UCL_Xbar bisa 2x terlalu lebar/sempit.</t>
        </is>
      </c>
      <c r="C6" s="2" t="n"/>
      <c r="D6" s="3" t="n"/>
    </row>
    <row r="7"/>
    <row r="8" ht="26" customHeight="1">
      <c r="A8" s="21" t="inlineStr">
        <is>
          <t>2. Estimasi sigma proses dari STDEV.S data mentah, bukan R-bar/d2</t>
        </is>
      </c>
    </row>
    <row r="9" ht="45" customHeight="1">
      <c r="A9" s="6" t="inlineStr">
        <is>
          <t>Diagnosis:</t>
        </is>
      </c>
      <c r="B9" s="5" t="inlineStr">
        <is>
          <t>SPC klasik (n kecil, 3-5) memakai sigma_estimasi = R-bar/d2, BUKAN STDEV.S(seluruh data). Dua angka ini beda dan tidak konsisten dengan batas kendali yang sudah dibangun dari R-bar.</t>
        </is>
      </c>
      <c r="C9" s="2" t="n"/>
      <c r="D9" s="3" t="n"/>
    </row>
    <row r="10" ht="40" customHeight="1">
      <c r="A10" s="6" t="inlineStr">
        <is>
          <t>Cara Verifikasi:</t>
        </is>
      </c>
      <c r="B10" s="5" t="inlineStr">
        <is>
          <t>Cek rumus sigma_estimasi: harus merujuk R-bar dan d2 (tabel konstanta), bukan fungsi STDEV.S langsung ke 50 data mentah.</t>
        </is>
      </c>
      <c r="C10" s="2" t="n"/>
      <c r="D10" s="3" t="n"/>
    </row>
    <row r="11" ht="40" customHeight="1">
      <c r="A11" s="6" t="inlineStr">
        <is>
          <t>Contoh:</t>
        </is>
      </c>
      <c r="B11" s="11" t="inlineStr">
        <is>
          <t>Kalau STDEV.S(seluruh 50 observasi) dipakai langsung untuk Cp/Cpk, hasil bisa beda signifikan dari R-bar/d2 kalau ada pergeseran mean antar-subgroup.</t>
        </is>
      </c>
      <c r="C11" s="2" t="n"/>
      <c r="D11" s="3" t="n"/>
    </row>
    <row r="12"/>
    <row r="13" ht="26" customHeight="1">
      <c r="A13" s="21" t="inlineStr">
        <is>
          <t>3. Membiarkan LCL_R negatif</t>
        </is>
      </c>
    </row>
    <row r="14" ht="45" customHeight="1">
      <c r="A14" s="6" t="inlineStr">
        <is>
          <t>Diagnosis:</t>
        </is>
      </c>
      <c r="B14" s="5" t="inlineStr">
        <is>
          <t>Untuk n&lt;=6, D3=0 sehingga LCL_R=0. Tapi kalau salah rumus (mis. lupa MAX(0,...) untuk n kecil dengan variasi rumus lain), LCL_R bisa muncul negatif -- padahal range fisik tidak mungkin negatif.</t>
        </is>
      </c>
      <c r="C14" s="2" t="n"/>
      <c r="D14" s="3" t="n"/>
    </row>
    <row r="15" ht="40" customHeight="1">
      <c r="A15" s="6" t="inlineStr">
        <is>
          <t>Cara Verifikasi:</t>
        </is>
      </c>
      <c r="B15" s="5" t="inlineStr">
        <is>
          <t>LCL_R WAJIB &gt;= 0. Kalau formula menghasilkan negatif, clip ke 0 dengan MAX(0, D3*R-bar).</t>
        </is>
      </c>
      <c r="C15" s="2" t="n"/>
      <c r="D15" s="3" t="n"/>
    </row>
    <row r="16" ht="40" customHeight="1">
      <c r="A16" s="6" t="inlineStr">
        <is>
          <t>Contoh:</t>
        </is>
      </c>
      <c r="B16" s="11" t="inlineStr">
        <is>
          <t>D3=0 untuk n=5 -&gt; LCL_R = MAX(0, 0*R-bar) = 0, bukan angka negatif.</t>
        </is>
      </c>
      <c r="C16" s="2" t="n"/>
      <c r="D16" s="3" t="n"/>
    </row>
    <row r="17"/>
    <row r="18" ht="26" customHeight="1">
      <c r="A18" s="21" t="inlineStr">
        <is>
          <t>4. Menyamakan batas kendali (UCL/LCL) dengan batas spesifikasi (USL/LSL)</t>
        </is>
      </c>
    </row>
    <row r="19" ht="45" customHeight="1">
      <c r="A19" s="6" t="inlineStr">
        <is>
          <t>Diagnosis:</t>
        </is>
      </c>
      <c r="B19" s="5" t="inlineStr">
        <is>
          <t>UCL/LCL dihitung dari VARIASI PROSES (R-bar, A2). USL/LSL ditentukan KEBUTUHAN PELANGGAN/desain. Dua hal beda sumber, sering tertukar oleh pemula.</t>
        </is>
      </c>
      <c r="C19" s="2" t="n"/>
      <c r="D19" s="3" t="n"/>
    </row>
    <row r="20" ht="40" customHeight="1">
      <c r="A20" s="6" t="inlineStr">
        <is>
          <t>Cara Verifikasi:</t>
        </is>
      </c>
      <c r="B20" s="5" t="inlineStr">
        <is>
          <t>Cek asal angka: UCL/LCL harus mengandung X-double-bar dan R-bar dalam rumusnya. USL/LSL adalah input tetap dari spesifikasi produk, tidak dihitung dari data.</t>
        </is>
      </c>
      <c r="C20" s="2" t="n"/>
      <c r="D20" s="3" t="n"/>
    </row>
    <row r="21" ht="40" customHeight="1">
      <c r="A21" s="6" t="inlineStr">
        <is>
          <t>Contoh:</t>
        </is>
      </c>
      <c r="B21" s="11" t="inlineStr">
        <is>
          <t>Proses bisa in-control (semua titik dalam UCL/LCL) tapi Cpk&lt;1 kalau UCL/LCL lebih lebar dari USL/LSL -- itu tandanya proses stabil tapi TIDAK capable.</t>
        </is>
      </c>
      <c r="C21" s="2" t="n"/>
      <c r="D21" s="3" t="n"/>
    </row>
    <row r="22"/>
    <row r="23" ht="26" customHeight="1">
      <c r="A23" s="21" t="inlineStr">
        <is>
          <t>5. Baca Cp saja, abaikan Cpk (atau sebaliknya)</t>
        </is>
      </c>
    </row>
    <row r="24" ht="45" customHeight="1">
      <c r="A24" s="6" t="inlineStr">
        <is>
          <t>Diagnosis:</t>
        </is>
      </c>
      <c r="B24" s="5" t="inlineStr">
        <is>
          <t>Cp mengasumsikan proses PERSIS di tengah spesifikasi. Kalau proses bergeser (mean != nominal), Cp overestimate kapabilitas nyata -- Cpk yang menangkap efek pergeseran ini.</t>
        </is>
      </c>
      <c r="C24" s="2" t="n"/>
      <c r="D24" s="3" t="n"/>
    </row>
    <row r="25" ht="40" customHeight="1">
      <c r="A25" s="6" t="inlineStr">
        <is>
          <t>Cara Verifikasi:</t>
        </is>
      </c>
      <c r="B25" s="5" t="inlineStr">
        <is>
          <t>Selalu laporkan Cp DAN Cpk berdampingan. Kalau Cpk &lt;&lt; Cp, itu sinyal proses tidak center -- perbaikan ada di SETTING mesin, bukan mengurangi variasi.</t>
        </is>
      </c>
      <c r="C25" s="2" t="n"/>
      <c r="D25" s="3" t="n"/>
    </row>
    <row r="26" ht="40" customHeight="1">
      <c r="A26" s="6" t="inlineStr">
        <is>
          <t>Contoh:</t>
        </is>
      </c>
      <c r="B26" s="11" t="inlineStr">
        <is>
          <t>Kasus poros baja: Cp=1.20 tapi Cpk=1.16 (Cpl driver) -- gap ini menandakan proses bergeser dari nominal 25.00 ke arah USL.</t>
        </is>
      </c>
      <c r="C26" s="2" t="n"/>
      <c r="D26" s="3" t="n"/>
    </row>
  </sheetData>
  <mergeCells count="21">
    <mergeCell ref="B11:D11"/>
    <mergeCell ref="A23:D23"/>
    <mergeCell ref="A8:D8"/>
    <mergeCell ref="B14:D14"/>
    <mergeCell ref="A13:D13"/>
    <mergeCell ref="B10:D10"/>
    <mergeCell ref="B19:D19"/>
    <mergeCell ref="B9:D9"/>
    <mergeCell ref="B15:D15"/>
    <mergeCell ref="B6:D6"/>
    <mergeCell ref="B24:D24"/>
    <mergeCell ref="B20:D20"/>
    <mergeCell ref="A1:D1"/>
    <mergeCell ref="B5:D5"/>
    <mergeCell ref="B4:D4"/>
    <mergeCell ref="B26:D26"/>
    <mergeCell ref="B25:D25"/>
    <mergeCell ref="B16:D16"/>
    <mergeCell ref="A18:D18"/>
    <mergeCell ref="A3:D3"/>
    <mergeCell ref="B21:D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2026-07-11T16:23:55Z</dcterms:modified>
  <cp:lastModifiedBy>stdsquare2-generator</cp:lastModifiedBy>
</cp:coreProperties>
</file>