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DATA-Produk" sheetId="2" state="visible" r:id="rId2"/>
    <sheet xmlns:r="http://schemas.openxmlformats.org/officeDocument/2006/relationships" name="DATA-Karyawan" sheetId="3" state="visible" r:id="rId3"/>
    <sheet xmlns:r="http://schemas.openxmlformats.org/officeDocument/2006/relationships" name="TABEL-BONUS" sheetId="4" state="visible" r:id="rId4"/>
    <sheet xmlns:r="http://schemas.openxmlformats.org/officeDocument/2006/relationships" name="01-VLOOKUP" sheetId="5" state="visible" r:id="rId5"/>
    <sheet xmlns:r="http://schemas.openxmlformats.org/officeDocument/2006/relationships" name="02-INDEX-MATCH" sheetId="6" state="visible" r:id="rId6"/>
    <sheet xmlns:r="http://schemas.openxmlformats.org/officeDocument/2006/relationships" name="03-XLOOKUP" sheetId="7" state="visible" r:id="rId7"/>
    <sheet xmlns:r="http://schemas.openxmlformats.org/officeDocument/2006/relationships" name="Perbandingan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Rp&quot;#,##0"/>
  </numFmts>
  <fonts count="10">
    <font>
      <name val="Calibri"/>
      <family val="2"/>
      <color theme="1"/>
      <sz val="11"/>
      <scheme val="minor"/>
    </font>
    <font>
      <name val="Calibri"/>
      <b val="1"/>
      <color rgb="001F4E79"/>
      <sz val="16"/>
    </font>
    <font>
      <name val="Calibri"/>
      <i val="1"/>
      <color rgb="00555555"/>
      <sz val="10"/>
    </font>
    <font>
      <name val="Calibri"/>
      <b val="1"/>
      <color rgb="001F4E79"/>
      <sz val="12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b val="1"/>
      <color rgb="001F4E79"/>
      <sz val="11"/>
    </font>
    <font>
      <name val="Calibri"/>
      <b val="1"/>
      <color rgb="00FFFFFF"/>
      <sz val="11"/>
    </font>
    <font>
      <name val="Consolas"/>
      <color rgb="001F4E79"/>
      <sz val="10"/>
    </font>
    <font>
      <name val="Calibri"/>
      <b val="1"/>
      <color rgb="00C62828"/>
      <sz val="11"/>
    </font>
  </fonts>
  <fills count="8">
    <fill>
      <patternFill/>
    </fill>
    <fill>
      <patternFill patternType="gray125"/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F59D"/>
      </patternFill>
    </fill>
    <fill>
      <patternFill patternType="solid">
        <fgColor rgb="00FFF3E0"/>
      </patternFill>
    </fill>
    <fill>
      <patternFill patternType="solid">
        <fgColor rgb="0000C853"/>
      </patternFill>
    </fill>
    <fill>
      <patternFill patternType="solid">
        <fgColor rgb="00C8E6C9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pivotButton="0" quotePrefix="0" xfId="0"/>
    <xf numFmtId="0" fontId="4" fillId="2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center" vertical="center" wrapText="1"/>
    </xf>
    <xf numFmtId="164" fontId="5" fillId="0" borderId="1" applyAlignment="1" pivotButton="0" quotePrefix="0" xfId="0">
      <alignment horizontal="right" vertical="center"/>
    </xf>
    <xf numFmtId="3" fontId="5" fillId="0" borderId="1" applyAlignment="1" pivotButton="0" quotePrefix="0" xfId="0">
      <alignment horizontal="right" vertical="center"/>
    </xf>
    <xf numFmtId="164" fontId="4" fillId="4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 wrapText="1"/>
    </xf>
    <xf numFmtId="9" fontId="5" fillId="0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  <xf numFmtId="164" fontId="5" fillId="4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9" fontId="5" fillId="4" borderId="1" applyAlignment="1" pivotButton="0" quotePrefix="0" xfId="0">
      <alignment horizontal="right" vertical="center"/>
    </xf>
    <xf numFmtId="0" fontId="9" fillId="0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4" fillId="4" borderId="1" pivotButton="0" quotePrefix="0" xfId="0"/>
    <xf numFmtId="0" fontId="5" fillId="7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ables/table1.xml><?xml version="1.0" encoding="utf-8"?>
<table xmlns="http://schemas.openxmlformats.org/spreadsheetml/2006/main" id="1" name="tblProduk" displayName="tblProduk" ref="A4:E14" headerRowCount="1">
  <autoFilter ref="A4:E14"/>
  <tableColumns count="5">
    <tableColumn id="1" name="Kode"/>
    <tableColumn id="2" name="Nama Produk"/>
    <tableColumn id="3" name="Kategori"/>
    <tableColumn id="4" name="Harga (Rp)"/>
    <tableColumn id="5" name="Sto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Karyawan" displayName="tblKaryawan" ref="A4:H16" headerRowCount="1">
  <autoFilter ref="A4:H16"/>
  <tableColumns count="8">
    <tableColumn id="1" name="NIP"/>
    <tableColumn id="2" name="Nama"/>
    <tableColumn id="3" name="Departemen"/>
    <tableColumn id="4" name="Jabatan"/>
    <tableColumn id="5" name="Masa Kerja (thn)"/>
    <tableColumn id="6" name="Gaji Pokok (Rp)"/>
    <tableColumn id="7" name="Tunjangan (Rp)"/>
    <tableColumn id="8" name="Gaji Total (Rp)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tblBonus" displayName="tblBonus" ref="A4:C9" headerRowCount="1">
  <autoFilter ref="A4:C9"/>
  <tableColumns count="3">
    <tableColumn id="1" name="Masa Kerja Minimal (thn)"/>
    <tableColumn id="2" name="Bonus (%)"/>
    <tableColumn id="3" name="Keterangan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75" customWidth="1" min="3" max="3"/>
  </cols>
  <sheetData>
    <row r="1" ht="26" customHeight="1">
      <c r="A1" s="1" t="inlineStr">
        <is>
          <t>Workbook Latihan: VLOOKUP vs INDEX-MATCH vs XLOOKUP</t>
        </is>
      </c>
    </row>
    <row r="2" ht="30" customHeight="1">
      <c r="A2" s="2" t="inlineStr">
        <is>
          <t>Tiga fungsi lookup di Excel, satu dataset, latihan bertahap dari nol. Ikuti artikel /toolkit/vlookup-index-match-excel/.</t>
        </is>
      </c>
    </row>
    <row r="4">
      <c r="B4" s="3" t="inlineStr">
        <is>
          <t>Isi Workbook</t>
        </is>
      </c>
    </row>
    <row r="5" ht="32" customHeight="1">
      <c r="B5" s="4" t="inlineStr">
        <is>
          <t>DATA-Produk</t>
        </is>
      </c>
      <c r="C5" s="5" t="inlineStr">
        <is>
          <t>10 baris master produk (Kode, Nama, Kategori, Harga, Stok). Sumber utama lookup produk.</t>
        </is>
      </c>
    </row>
    <row r="6" ht="32" customHeight="1">
      <c r="B6" s="4" t="inlineStr">
        <is>
          <t>DATA-Karyawan</t>
        </is>
      </c>
      <c r="C6" s="5" t="inlineStr">
        <is>
          <t>12 baris master karyawan (NIP, Nama, Departemen, Jabatan, Masa Kerja, Gaji). Sumber lookup gaji.</t>
        </is>
      </c>
    </row>
    <row r="7" ht="32" customHeight="1">
      <c r="B7" s="4" t="inlineStr">
        <is>
          <t>TABEL-BONUS</t>
        </is>
      </c>
      <c r="C7" s="5" t="inlineStr">
        <is>
          <t>Tabel tingkat (tier) untuk latihan approximate match: Masa Kerja -&gt; Bonus %.</t>
        </is>
      </c>
    </row>
    <row r="8" ht="32" customHeight="1">
      <c r="B8" s="4" t="inlineStr">
        <is>
          <t>01-VLOOKUP</t>
        </is>
      </c>
      <c r="C8" s="5" t="inlineStr">
        <is>
          <t>Latihan VLOOKUP: exact match (harga dari kode), approximate match (bonus dari masa kerja), dan demonstrasi keterbatasan (lookup ke kiri).</t>
        </is>
      </c>
    </row>
    <row r="9" ht="32" customHeight="1">
      <c r="B9" s="4" t="inlineStr">
        <is>
          <t>02-INDEX-MATCH</t>
        </is>
      </c>
      <c r="C9" s="5" t="inlineStr">
        <is>
          <t>Latihan INDEX-MATCH: exact, lookup ke kiri (NIP dari Nama), dan 2-way lookup (baris x kolom).</t>
        </is>
      </c>
    </row>
    <row r="10" ht="32" customHeight="1">
      <c r="B10" s="4" t="inlineStr">
        <is>
          <t>03-XLOOKUP</t>
        </is>
      </c>
      <c r="C10" s="5" t="inlineStr">
        <is>
          <t>Latihan XLOOKUP (Excel 365/2021+): pengaman if_not_found, lookup ke kiri, return array (banyak kolom), dan match_mode -1.</t>
        </is>
      </c>
    </row>
    <row r="11" ht="32" customHeight="1">
      <c r="B11" s="4" t="inlineStr">
        <is>
          <t>Perbandingan</t>
        </is>
      </c>
      <c r="C11" s="5" t="inlineStr">
        <is>
          <t>Matriks perbandingan ketiga fungsi: arah lookup, default match, not-found, return array, dan kapan memakainya.</t>
        </is>
      </c>
    </row>
    <row r="13">
      <c r="B13" s="3" t="inlineStr">
        <is>
          <t>Legenda Warna</t>
        </is>
      </c>
    </row>
    <row r="14" ht="22" customHeight="1">
      <c r="B14" s="6" t="inlineStr">
        <is>
          <t>Biru tua, tebal</t>
        </is>
      </c>
      <c r="C14" s="5" t="inlineStr">
        <is>
          <t>Sel input — silakan diubah untuk menguji rumus.</t>
        </is>
      </c>
    </row>
    <row r="15" ht="22" customHeight="1">
      <c r="B15" s="7" t="inlineStr">
        <is>
          <t>Hitam</t>
        </is>
      </c>
      <c r="C15" s="5" t="inlineStr">
        <is>
          <t>Sel rumus hidup (live formula) — hasil dihitung otomatis.</t>
        </is>
      </c>
    </row>
    <row r="16" ht="22" customHeight="1">
      <c r="B16" s="8" t="inlineStr">
        <is>
          <t>Kuning pucat</t>
        </is>
      </c>
      <c r="C16" s="5" t="inlineStr">
        <is>
          <t>Kunci jawaban / hasil penting.</t>
        </is>
      </c>
    </row>
    <row r="17" ht="22" customHeight="1">
      <c r="B17" s="9" t="inlineStr">
        <is>
          <t>Hijau pucat</t>
        </is>
      </c>
      <c r="C17" s="5" t="inlineStr">
        <is>
          <t>Catatan / penjelasan tambahan.</t>
        </is>
      </c>
    </row>
    <row r="18" ht="22" customHeight="1">
      <c r="B18" s="10" t="inlineStr">
        <is>
          <t>Oranye pucat</t>
        </is>
      </c>
      <c r="C18" s="5" t="inlineStr">
        <is>
          <t>Peringatan keterbatasan / kesalahan umum.</t>
        </is>
      </c>
    </row>
    <row r="20">
      <c r="B20" s="3" t="inlineStr">
        <is>
          <t>Catatan Kompatibilitas</t>
        </is>
      </c>
    </row>
    <row r="21" ht="45" customHeight="1">
      <c r="B21" s="11" t="inlineStr">
        <is>
          <t>XLOOKUP tersedia di Microsoft 365, Excel 2021, dan Excel untuk Web. Pada Excel 2019 dan yang lebih lama, gunakan INDEX-MATCH sebagai pengganti. VLOOKUP dan INDEX-MATCH bekerja di semua versi Excel modern.</t>
        </is>
      </c>
    </row>
  </sheetData>
  <mergeCells count="3">
    <mergeCell ref="A1:C1"/>
    <mergeCell ref="B21:C21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6" customWidth="1" min="2" max="2"/>
    <col width="18" customWidth="1" min="3" max="3"/>
    <col width="16" customWidth="1" min="4" max="4"/>
    <col width="10" customWidth="1" min="5" max="5"/>
  </cols>
  <sheetData>
    <row r="1" ht="26" customHeight="1">
      <c r="A1" s="1" t="inlineStr">
        <is>
          <t>Master Produk — Toko Kopi Nusantara</t>
        </is>
      </c>
    </row>
    <row r="2" ht="30" customHeight="1">
      <c r="A2" s="2" t="inlineStr">
        <is>
          <t>Sumber lookup produk. Sudah berbentuk Excel Table: tblProduk.</t>
        </is>
      </c>
    </row>
    <row r="4">
      <c r="A4" s="12" t="inlineStr">
        <is>
          <t>Kode</t>
        </is>
      </c>
      <c r="B4" s="12" t="inlineStr">
        <is>
          <t>Nama Produk</t>
        </is>
      </c>
      <c r="C4" s="12" t="inlineStr">
        <is>
          <t>Kategori</t>
        </is>
      </c>
      <c r="D4" s="12" t="inlineStr">
        <is>
          <t>Harga (Rp)</t>
        </is>
      </c>
      <c r="E4" s="12" t="inlineStr">
        <is>
          <t>Stok</t>
        </is>
      </c>
    </row>
    <row r="5">
      <c r="A5" s="5" t="inlineStr">
        <is>
          <t>P001</t>
        </is>
      </c>
      <c r="B5" s="5" t="inlineStr">
        <is>
          <t>Kopi Arabika 250g</t>
        </is>
      </c>
      <c r="C5" s="5" t="inlineStr">
        <is>
          <t>Kopi Bubuk</t>
        </is>
      </c>
      <c r="D5" s="13" t="n">
        <v>85000</v>
      </c>
      <c r="E5" s="14" t="n">
        <v>120</v>
      </c>
    </row>
    <row r="6">
      <c r="A6" s="5" t="inlineStr">
        <is>
          <t>P002</t>
        </is>
      </c>
      <c r="B6" s="5" t="inlineStr">
        <is>
          <t>Kopi Robusta 250g</t>
        </is>
      </c>
      <c r="C6" s="5" t="inlineStr">
        <is>
          <t>Kopi Bubuk</t>
        </is>
      </c>
      <c r="D6" s="13" t="n">
        <v>55000</v>
      </c>
      <c r="E6" s="14" t="n">
        <v>200</v>
      </c>
    </row>
    <row r="7">
      <c r="A7" s="5" t="inlineStr">
        <is>
          <t>P003</t>
        </is>
      </c>
      <c r="B7" s="5" t="inlineStr">
        <is>
          <t>Kopi Liberika 250g</t>
        </is>
      </c>
      <c r="C7" s="5" t="inlineStr">
        <is>
          <t>Kopi Bubuk</t>
        </is>
      </c>
      <c r="D7" s="13" t="n">
        <v>120000</v>
      </c>
      <c r="E7" s="14" t="n">
        <v>45</v>
      </c>
    </row>
    <row r="8">
      <c r="A8" s="5" t="inlineStr">
        <is>
          <t>P004</t>
        </is>
      </c>
      <c r="B8" s="5" t="inlineStr">
        <is>
          <t>Kopi Excelsa 250g</t>
        </is>
      </c>
      <c r="C8" s="5" t="inlineStr">
        <is>
          <t>Kopi Bubuk</t>
        </is>
      </c>
      <c r="D8" s="13" t="n">
        <v>75000</v>
      </c>
      <c r="E8" s="14" t="n">
        <v>80</v>
      </c>
    </row>
    <row r="9">
      <c r="A9" s="5" t="inlineStr">
        <is>
          <t>P005</t>
        </is>
      </c>
      <c r="B9" s="5" t="inlineStr">
        <is>
          <t>French Press 350ml</t>
        </is>
      </c>
      <c r="C9" s="5" t="inlineStr">
        <is>
          <t>Alat Seduh</t>
        </is>
      </c>
      <c r="D9" s="13" t="n">
        <v>185000</v>
      </c>
      <c r="E9" s="14" t="n">
        <v>30</v>
      </c>
    </row>
    <row r="10">
      <c r="A10" s="5" t="inlineStr">
        <is>
          <t>P006</t>
        </is>
      </c>
      <c r="B10" s="5" t="inlineStr">
        <is>
          <t>V60 Dripper Plastik</t>
        </is>
      </c>
      <c r="C10" s="5" t="inlineStr">
        <is>
          <t>Alat Seduh</t>
        </is>
      </c>
      <c r="D10" s="13" t="n">
        <v>145000</v>
      </c>
      <c r="E10" s="14" t="n">
        <v>50</v>
      </c>
    </row>
    <row r="11">
      <c r="A11" s="5" t="inlineStr">
        <is>
          <t>P007</t>
        </is>
      </c>
      <c r="B11" s="5" t="inlineStr">
        <is>
          <t>Filter Paper V60</t>
        </is>
      </c>
      <c r="C11" s="5" t="inlineStr">
        <is>
          <t>Aksesori</t>
        </is>
      </c>
      <c r="D11" s="13" t="n">
        <v>25000</v>
      </c>
      <c r="E11" s="14" t="n">
        <v>500</v>
      </c>
    </row>
    <row r="12">
      <c r="A12" s="5" t="inlineStr">
        <is>
          <t>P008</t>
        </is>
      </c>
      <c r="B12" s="5" t="inlineStr">
        <is>
          <t>Gelas Kaca 300ml</t>
        </is>
      </c>
      <c r="C12" s="5" t="inlineStr">
        <is>
          <t>Aksesori</t>
        </is>
      </c>
      <c r="D12" s="13" t="n">
        <v>35000</v>
      </c>
      <c r="E12" s="14" t="n">
        <v>150</v>
      </c>
    </row>
    <row r="13">
      <c r="A13" s="5" t="inlineStr">
        <is>
          <t>P009</t>
        </is>
      </c>
      <c r="B13" s="5" t="inlineStr">
        <is>
          <t>Timbangan Digital</t>
        </is>
      </c>
      <c r="C13" s="5" t="inlineStr">
        <is>
          <t>Alat Seduh</t>
        </is>
      </c>
      <c r="D13" s="13" t="n">
        <v>220000</v>
      </c>
      <c r="E13" s="14" t="n">
        <v>20</v>
      </c>
    </row>
    <row r="14">
      <c r="A14" s="5" t="inlineStr">
        <is>
          <t>P010</t>
        </is>
      </c>
      <c r="B14" s="5" t="inlineStr">
        <is>
          <t>Susu Kental Manis</t>
        </is>
      </c>
      <c r="C14" s="5" t="inlineStr">
        <is>
          <t>Bahan Tambahan</t>
        </is>
      </c>
      <c r="D14" s="13" t="n">
        <v>18000</v>
      </c>
      <c r="E14" s="14" t="n">
        <v>300</v>
      </c>
    </row>
  </sheetData>
  <mergeCells count="2">
    <mergeCell ref="A2:E2"/>
    <mergeCell ref="A1:E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16" customWidth="1" min="3" max="3"/>
    <col width="14" customWidth="1" min="4" max="4"/>
    <col width="16" customWidth="1" min="5" max="5"/>
    <col width="18" customWidth="1" min="6" max="6"/>
    <col width="16" customWidth="1" min="7" max="7"/>
    <col width="18" customWidth="1" min="8" max="8"/>
  </cols>
  <sheetData>
    <row r="1" ht="26" customHeight="1">
      <c r="A1" s="1" t="inlineStr">
        <is>
          <t>Master Karyawan — PT Senja Nusantara</t>
        </is>
      </c>
    </row>
    <row r="2" ht="30" customHeight="1">
      <c r="A2" s="2" t="inlineStr">
        <is>
          <t>Sumber lookup gaji. Sudah berbentuk Excel Table: tblKaryawan.</t>
        </is>
      </c>
    </row>
    <row r="4">
      <c r="A4" s="12" t="inlineStr">
        <is>
          <t>NIP</t>
        </is>
      </c>
      <c r="B4" s="12" t="inlineStr">
        <is>
          <t>Nama</t>
        </is>
      </c>
      <c r="C4" s="12" t="inlineStr">
        <is>
          <t>Departemen</t>
        </is>
      </c>
      <c r="D4" s="12" t="inlineStr">
        <is>
          <t>Jabatan</t>
        </is>
      </c>
      <c r="E4" s="12" t="inlineStr">
        <is>
          <t>Masa Kerja (thn)</t>
        </is>
      </c>
      <c r="F4" s="12" t="inlineStr">
        <is>
          <t>Gaji Pokok (Rp)</t>
        </is>
      </c>
      <c r="G4" s="12" t="inlineStr">
        <is>
          <t>Tunjangan (Rp)</t>
        </is>
      </c>
      <c r="H4" s="12" t="inlineStr">
        <is>
          <t>Gaji Total (Rp)</t>
        </is>
      </c>
    </row>
    <row r="5">
      <c r="A5" s="5" t="inlineStr">
        <is>
          <t>K001</t>
        </is>
      </c>
      <c r="B5" s="5" t="inlineStr">
        <is>
          <t>Andi Wijaya</t>
        </is>
      </c>
      <c r="C5" s="5" t="inlineStr">
        <is>
          <t>Keuangan</t>
        </is>
      </c>
      <c r="D5" s="5" t="inlineStr">
        <is>
          <t>Manager</t>
        </is>
      </c>
      <c r="E5" s="14" t="n">
        <v>8</v>
      </c>
      <c r="F5" s="13" t="n">
        <v>12000000</v>
      </c>
      <c r="G5" s="13" t="n">
        <v>4000000</v>
      </c>
      <c r="H5" s="15">
        <f>F5+G5</f>
        <v/>
      </c>
    </row>
    <row r="6">
      <c r="A6" s="5" t="inlineStr">
        <is>
          <t>K002</t>
        </is>
      </c>
      <c r="B6" s="5" t="inlineStr">
        <is>
          <t>Budi Santoso</t>
        </is>
      </c>
      <c r="C6" s="5" t="inlineStr">
        <is>
          <t>Pemasaran</t>
        </is>
      </c>
      <c r="D6" s="5" t="inlineStr">
        <is>
          <t>Staff</t>
        </is>
      </c>
      <c r="E6" s="14" t="n">
        <v>3</v>
      </c>
      <c r="F6" s="13" t="n">
        <v>6500000</v>
      </c>
      <c r="G6" s="13" t="n">
        <v>1500000</v>
      </c>
      <c r="H6" s="15">
        <f>F6+G6</f>
        <v/>
      </c>
    </row>
    <row r="7">
      <c r="A7" s="5" t="inlineStr">
        <is>
          <t>K003</t>
        </is>
      </c>
      <c r="B7" s="5" t="inlineStr">
        <is>
          <t>Citra Lestari</t>
        </is>
      </c>
      <c r="C7" s="5" t="inlineStr">
        <is>
          <t>Operasional</t>
        </is>
      </c>
      <c r="D7" s="5" t="inlineStr">
        <is>
          <t>Supervisor</t>
        </is>
      </c>
      <c r="E7" s="14" t="n">
        <v>5</v>
      </c>
      <c r="F7" s="13" t="n">
        <v>8500000</v>
      </c>
      <c r="G7" s="13" t="n">
        <v>2500000</v>
      </c>
      <c r="H7" s="15">
        <f>F7+G7</f>
        <v/>
      </c>
    </row>
    <row r="8">
      <c r="A8" s="5" t="inlineStr">
        <is>
          <t>K004</t>
        </is>
      </c>
      <c r="B8" s="5" t="inlineStr">
        <is>
          <t>Dewi Anggraini</t>
        </is>
      </c>
      <c r="C8" s="5" t="inlineStr">
        <is>
          <t>Keuangan</t>
        </is>
      </c>
      <c r="D8" s="5" t="inlineStr">
        <is>
          <t>Staff</t>
        </is>
      </c>
      <c r="E8" s="14" t="n">
        <v>2</v>
      </c>
      <c r="F8" s="13" t="n">
        <v>6000000</v>
      </c>
      <c r="G8" s="13" t="n">
        <v>1200000</v>
      </c>
      <c r="H8" s="15">
        <f>F8+G8</f>
        <v/>
      </c>
    </row>
    <row r="9">
      <c r="A9" s="5" t="inlineStr">
        <is>
          <t>K005</t>
        </is>
      </c>
      <c r="B9" s="5" t="inlineStr">
        <is>
          <t>Eko Prasetyo</t>
        </is>
      </c>
      <c r="C9" s="5" t="inlineStr">
        <is>
          <t>Operasional</t>
        </is>
      </c>
      <c r="D9" s="5" t="inlineStr">
        <is>
          <t>Manager</t>
        </is>
      </c>
      <c r="E9" s="14" t="n">
        <v>10</v>
      </c>
      <c r="F9" s="13" t="n">
        <v>13500000</v>
      </c>
      <c r="G9" s="13" t="n">
        <v>4500000</v>
      </c>
      <c r="H9" s="15">
        <f>F9+G9</f>
        <v/>
      </c>
    </row>
    <row r="10">
      <c r="A10" s="5" t="inlineStr">
        <is>
          <t>K006</t>
        </is>
      </c>
      <c r="B10" s="5" t="inlineStr">
        <is>
          <t>Fitri Handayani</t>
        </is>
      </c>
      <c r="C10" s="5" t="inlineStr">
        <is>
          <t>SDM</t>
        </is>
      </c>
      <c r="D10" s="5" t="inlineStr">
        <is>
          <t>Staff</t>
        </is>
      </c>
      <c r="E10" s="14" t="n">
        <v>4</v>
      </c>
      <c r="F10" s="13" t="n">
        <v>6800000</v>
      </c>
      <c r="G10" s="13" t="n">
        <v>1600000</v>
      </c>
      <c r="H10" s="15">
        <f>F10+G10</f>
        <v/>
      </c>
    </row>
    <row r="11">
      <c r="A11" s="5" t="inlineStr">
        <is>
          <t>K007</t>
        </is>
      </c>
      <c r="B11" s="5" t="inlineStr">
        <is>
          <t>Gilang Ramadhan</t>
        </is>
      </c>
      <c r="C11" s="5" t="inlineStr">
        <is>
          <t>Pemasaran</t>
        </is>
      </c>
      <c r="D11" s="5" t="inlineStr">
        <is>
          <t>Supervisor</t>
        </is>
      </c>
      <c r="E11" s="14" t="n">
        <v>6</v>
      </c>
      <c r="F11" s="13" t="n">
        <v>8800000</v>
      </c>
      <c r="G11" s="13" t="n">
        <v>2600000</v>
      </c>
      <c r="H11" s="15">
        <f>F11+G11</f>
        <v/>
      </c>
    </row>
    <row r="12">
      <c r="A12" s="5" t="inlineStr">
        <is>
          <t>K008</t>
        </is>
      </c>
      <c r="B12" s="5" t="inlineStr">
        <is>
          <t>Hana Marliana</t>
        </is>
      </c>
      <c r="C12" s="5" t="inlineStr">
        <is>
          <t>IT</t>
        </is>
      </c>
      <c r="D12" s="5" t="inlineStr">
        <is>
          <t>Analyst</t>
        </is>
      </c>
      <c r="E12" s="14" t="n">
        <v>3</v>
      </c>
      <c r="F12" s="13" t="n">
        <v>7200000</v>
      </c>
      <c r="G12" s="13" t="n">
        <v>1800000</v>
      </c>
      <c r="H12" s="15">
        <f>F12+G12</f>
        <v/>
      </c>
    </row>
    <row r="13">
      <c r="A13" s="5" t="inlineStr">
        <is>
          <t>K009</t>
        </is>
      </c>
      <c r="B13" s="5" t="inlineStr">
        <is>
          <t>Indra Kusuma</t>
        </is>
      </c>
      <c r="C13" s="5" t="inlineStr">
        <is>
          <t>IT</t>
        </is>
      </c>
      <c r="D13" s="5" t="inlineStr">
        <is>
          <t>Manager</t>
        </is>
      </c>
      <c r="E13" s="14" t="n">
        <v>7</v>
      </c>
      <c r="F13" s="13" t="n">
        <v>12500000</v>
      </c>
      <c r="G13" s="13" t="n">
        <v>4200000</v>
      </c>
      <c r="H13" s="15">
        <f>F13+G13</f>
        <v/>
      </c>
    </row>
    <row r="14">
      <c r="A14" s="5" t="inlineStr">
        <is>
          <t>K010</t>
        </is>
      </c>
      <c r="B14" s="5" t="inlineStr">
        <is>
          <t>Joko Susilo</t>
        </is>
      </c>
      <c r="C14" s="5" t="inlineStr">
        <is>
          <t>Operasional</t>
        </is>
      </c>
      <c r="D14" s="5" t="inlineStr">
        <is>
          <t>Staff</t>
        </is>
      </c>
      <c r="E14" s="14" t="n">
        <v>1</v>
      </c>
      <c r="F14" s="13" t="n">
        <v>5500000</v>
      </c>
      <c r="G14" s="13" t="n">
        <v>1000000</v>
      </c>
      <c r="H14" s="15">
        <f>F14+G14</f>
        <v/>
      </c>
    </row>
    <row r="15">
      <c r="A15" s="5" t="inlineStr">
        <is>
          <t>K011</t>
        </is>
      </c>
      <c r="B15" s="5" t="inlineStr">
        <is>
          <t>Kirana Dewi</t>
        </is>
      </c>
      <c r="C15" s="5" t="inlineStr">
        <is>
          <t>Pemasaran</t>
        </is>
      </c>
      <c r="D15" s="5" t="inlineStr">
        <is>
          <t>Staff</t>
        </is>
      </c>
      <c r="E15" s="14" t="n">
        <v>2</v>
      </c>
      <c r="F15" s="13" t="n">
        <v>6200000</v>
      </c>
      <c r="G15" s="13" t="n">
        <v>1300000</v>
      </c>
      <c r="H15" s="15">
        <f>F15+G15</f>
        <v/>
      </c>
    </row>
    <row r="16">
      <c r="A16" s="5" t="inlineStr">
        <is>
          <t>K012</t>
        </is>
      </c>
      <c r="B16" s="5" t="inlineStr">
        <is>
          <t>Lukman Hakim</t>
        </is>
      </c>
      <c r="C16" s="5" t="inlineStr">
        <is>
          <t>Keuangan</t>
        </is>
      </c>
      <c r="D16" s="5" t="inlineStr">
        <is>
          <t>Supervisor</t>
        </is>
      </c>
      <c r="E16" s="14" t="n">
        <v>9</v>
      </c>
      <c r="F16" s="13" t="n">
        <v>11000000</v>
      </c>
      <c r="G16" s="13" t="n">
        <v>3500000</v>
      </c>
      <c r="H16" s="15">
        <f>F16+G16</f>
        <v/>
      </c>
    </row>
  </sheetData>
  <mergeCells count="2">
    <mergeCell ref="A2:H2"/>
    <mergeCell ref="A1:H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28" customWidth="1" min="3" max="3"/>
  </cols>
  <sheetData>
    <row r="1" ht="26" customHeight="1">
      <c r="A1" s="1" t="inlineStr">
        <is>
          <t>Tabel Bonus berdasarkan Masa Kerja</t>
        </is>
      </c>
    </row>
    <row r="2" ht="30" customHeight="1">
      <c r="A2" s="2" t="inlineStr">
        <is>
          <t>Tabel tier (terurut naik) untuk latihan approximate match. VLOOKUP(...,TRUE) / MATCH(...,1) / XLOOKUP(...,-1) membaca tabel ini.</t>
        </is>
      </c>
    </row>
    <row r="4">
      <c r="A4" s="12" t="inlineStr">
        <is>
          <t>Masa Kerja Minimal (thn)</t>
        </is>
      </c>
      <c r="B4" s="12" t="inlineStr">
        <is>
          <t>Bonus (%)</t>
        </is>
      </c>
      <c r="C4" s="12" t="inlineStr">
        <is>
          <t>Keterangan</t>
        </is>
      </c>
    </row>
    <row r="5">
      <c r="A5" s="16" t="n">
        <v>0</v>
      </c>
      <c r="B5" s="17" t="n">
        <v>0.05</v>
      </c>
      <c r="C5" s="5" t="inlineStr">
        <is>
          <t>Baru bergabung</t>
        </is>
      </c>
    </row>
    <row r="6">
      <c r="A6" s="16" t="n">
        <v>3</v>
      </c>
      <c r="B6" s="17" t="n">
        <v>0.08</v>
      </c>
      <c r="C6" s="5" t="inlineStr">
        <is>
          <t>Stabil</t>
        </is>
      </c>
    </row>
    <row r="7">
      <c r="A7" s="16" t="n">
        <v>5</v>
      </c>
      <c r="B7" s="17" t="n">
        <v>0.12</v>
      </c>
      <c r="C7" s="5" t="inlineStr">
        <is>
          <t>Loyal</t>
        </is>
      </c>
    </row>
    <row r="8">
      <c r="A8" s="16" t="n">
        <v>8</v>
      </c>
      <c r="B8" s="17" t="n">
        <v>0.15</v>
      </c>
      <c r="C8" s="5" t="inlineStr">
        <is>
          <t>Senior</t>
        </is>
      </c>
    </row>
    <row r="9">
      <c r="A9" s="16" t="n">
        <v>10</v>
      </c>
      <c r="B9" s="17" t="n">
        <v>0.2</v>
      </c>
      <c r="C9" s="5" t="inlineStr">
        <is>
          <t>Veteran</t>
        </is>
      </c>
    </row>
  </sheetData>
  <mergeCells count="2">
    <mergeCell ref="A1:C1"/>
    <mergeCell ref="A2:C2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14" customWidth="1" min="4" max="4"/>
    <col width="30" customWidth="1" min="5" max="5"/>
    <col width="40" customWidth="1" min="6" max="6"/>
  </cols>
  <sheetData>
    <row r="1" ht="26" customHeight="1">
      <c r="A1" s="1" t="inlineStr">
        <is>
          <t>01 — VLOOKUP</t>
        </is>
      </c>
    </row>
    <row r="2" ht="30" customHeight="1">
      <c r="A2" s="2" t="inlineStr">
        <is>
          <t>Lookup tegak (vertical): mencari nilai di kolom pertama sebuah tabel, lalu mengembalikan nilai dari kolom yang ditunjuk.</t>
        </is>
      </c>
    </row>
    <row r="4" ht="30" customHeight="1">
      <c r="A4" s="18" t="inlineStr">
        <is>
          <t>Sintaks:  =VLOOKUP(lookup_value, table_array, col_index_num, [range_lookup])   ·  range_lookup FALSE=exact (disarankan), TRUE=approximate</t>
        </is>
      </c>
    </row>
    <row r="6" ht="22" customHeight="1">
      <c r="A6" s="19" t="inlineStr">
        <is>
          <t>Latihan 1.1 — Exact Match — Harga dari Kode Produk</t>
        </is>
      </c>
    </row>
    <row r="7" ht="32" customHeight="1">
      <c r="A7" s="20" t="inlineStr">
        <is>
          <t>Masukkan kode produk di sel biru. VLOOKUP mencari cocokan persis di kolom pertama tabel produk.</t>
        </is>
      </c>
    </row>
    <row r="8">
      <c r="B8" s="21" t="inlineStr">
        <is>
          <t>Kode Produk (input)</t>
        </is>
      </c>
      <c r="C8" s="22" t="inlineStr">
        <is>
          <t>P003</t>
        </is>
      </c>
      <c r="E8" s="11" t="inlineStr">
        <is>
          <t>Coba ubah ke P005, P009, P999 (tidak ada).</t>
        </is>
      </c>
    </row>
    <row r="9">
      <c r="B9" s="21" t="inlineStr">
        <is>
          <t>Nama Produk</t>
        </is>
      </c>
      <c r="C9" s="5">
        <f>VLOOKUP(C8,'DATA-Produk'!$A$5:$E$14,2,FALSE)</f>
        <v/>
      </c>
    </row>
    <row r="10">
      <c r="B10" s="21" t="inlineStr">
        <is>
          <t>Kategori</t>
        </is>
      </c>
      <c r="C10" s="5">
        <f>VLOOKUP(C8,'DATA-Produk'!$A$5:$E$14,3,FALSE)</f>
        <v/>
      </c>
    </row>
    <row r="11">
      <c r="B11" s="21" t="inlineStr">
        <is>
          <t>Harga</t>
        </is>
      </c>
      <c r="C11" s="23">
        <f>VLOOKUP(C8,'DATA-Produk'!$A$5:$E$14,4,FALSE)</f>
        <v/>
      </c>
    </row>
    <row r="12">
      <c r="B12" s="21" t="inlineStr">
        <is>
          <t>Stok</t>
        </is>
      </c>
      <c r="C12" s="14">
        <f>VLOOKUP(C8,'DATA-Produk'!$A$5:$E$14,5,FALSE)</f>
        <v/>
      </c>
    </row>
    <row r="13" ht="30" customHeight="1">
      <c r="A13" s="18" t="inlineStr">
        <is>
          <t>Rumus Harga:  =VLOOKUP(C5, 'DATA-Produk'!$A$5:$E$14, 4, FALSE)   ·  col_index_num=4 karena Harga adalah kolom ke-4 di tabel. FALSE = exact match.</t>
        </is>
      </c>
    </row>
    <row r="16" ht="22" customHeight="1">
      <c r="A16" s="19" t="inlineStr">
        <is>
          <t>Latihan 1.2 — Approximate Match — Bonus dari Masa Kerja</t>
        </is>
      </c>
    </row>
    <row r="17" ht="32" customHeight="1">
      <c r="A17" s="20" t="inlineStr">
        <is>
          <t>VLOOKUP dengan TRUE mencari cocokan terdekat yang TIDAK lebih besar. Syarat: kolom pertama tabel harus terurut naik.</t>
        </is>
      </c>
    </row>
    <row r="18">
      <c r="B18" s="21" t="inlineStr">
        <is>
          <t>Masa Kerja (input, thn)</t>
        </is>
      </c>
      <c r="C18" s="24" t="n">
        <v>7</v>
      </c>
      <c r="E18" s="11" t="inlineStr">
        <is>
          <t>Coba 1, 4, 6, 9, 12. Tabel bonus di TABEL-BONUS.</t>
        </is>
      </c>
    </row>
    <row r="19">
      <c r="B19" s="21" t="inlineStr">
        <is>
          <t>Bonus (%)</t>
        </is>
      </c>
      <c r="C19" s="25">
        <f>VLOOKUP(C18,'TABEL-BONUS'!$A$5:$B$9,2,TRUE)</f>
        <v/>
      </c>
    </row>
    <row r="20" ht="30" customHeight="1">
      <c r="A20" s="18" t="inlineStr">
        <is>
          <t>Rumus:  =VLOOKUP(C9, 'TABEL-BONUS'!$A$5:$B$9, 2, TRUE)   ·  Masa kerja 7 thn -&gt; 5 thn (terdekat &lt;= 7) -&gt; 12%. TRUE wajib tabel terurut.</t>
        </is>
      </c>
    </row>
    <row r="23" ht="22" customHeight="1">
      <c r="A23" s="19" t="inlineStr">
        <is>
          <t>Latihan 1.3 — Keterbatasan — Lookup ke Kiri (NIP dari Nama)</t>
        </is>
      </c>
    </row>
    <row r="24" ht="32" customHeight="1">
      <c r="A24" s="20" t="inlineStr">
        <is>
          <t>VLOOKUP hanya mencari di kolom PERTAMA tabel dan mengembalikan kolom di KANANNYA. NIP berada di KIRI Nama, jadi VLOOKUP tidak bisa — hasilnya #N/A atau col_index negatif tidak valid.</t>
        </is>
      </c>
    </row>
    <row r="25">
      <c r="B25" s="21" t="inlineStr">
        <is>
          <t>Nama Karyawan (input)</t>
        </is>
      </c>
      <c r="C25" s="22" t="inlineStr">
        <is>
          <t>Citra Lestari</t>
        </is>
      </c>
      <c r="E25" s="11" t="inlineStr">
        <is>
          <t>Coba Eko Prasetyo, Joko Susilo.</t>
        </is>
      </c>
    </row>
    <row r="26">
      <c r="B26" s="21" t="inlineStr">
        <is>
          <t>Percobaan VLOOKUP</t>
        </is>
      </c>
      <c r="C26" s="26">
        <f>VLOOKUP(C25,'DATA-Karyawan'!$B$5:$H$16,-1,FALSE)</f>
        <v/>
      </c>
      <c r="E26" s="11" t="inlineStr">
        <is>
          <t>#N/A atau error: col_index_num tidak bisa negatif.</t>
        </is>
      </c>
    </row>
    <row r="27" ht="30" customHeight="1">
      <c r="A27" s="18" t="inlineStr">
        <is>
          <t>Solusi: gunakan INDEX-MATCH atau XLOOKUP (lihat lembar 02 dan 03). Itulah inti perbedaan arah lookup antar fungsi.</t>
        </is>
      </c>
    </row>
    <row r="30" ht="22" customHeight="1">
      <c r="A30" s="19" t="inlineStr">
        <is>
          <t>Latihan 1.4 — Keterbatasan — col_index Angka Manual Rapuh</t>
        </is>
      </c>
    </row>
    <row r="31" ht="32" customHeight="1">
      <c r="A31" s="20" t="inlineStr">
        <is>
          <t>col_index_num ditulis sebagai angka (4). Sisipkan satu kolom baru di tabel produk, dan angka itu tidak menyesuaikan -&gt; hasil meleset ke kolom yang salah.</t>
        </is>
      </c>
    </row>
    <row r="32">
      <c r="B32" s="21" t="inlineStr">
        <is>
          <t>Kode Produk (input)</t>
        </is>
      </c>
      <c r="C32" s="22" t="inlineStr">
        <is>
          <t>P006</t>
        </is>
      </c>
    </row>
    <row r="33">
      <c r="B33" s="21" t="inlineStr">
        <is>
          <t>Harga (rumus col_index=4)</t>
        </is>
      </c>
      <c r="C33" s="23">
        <f>VLOOKUP(C32,'DATA-Produk'!$A$5:$E$14,4,FALSE)</f>
        <v/>
      </c>
    </row>
    <row r="34" ht="30" customHeight="1">
      <c r="A34" s="18" t="inlineStr">
        <is>
          <t>Buka DATA-Produk, sisipkan kolom baru antara Kategori dan Harga (klik kanan kolom D -&gt; Insert). Kembali ke sini: harga berubah menjadi nilai Stok karena Harga kini kolom ke-5. INDEX-MATCH dan XLOOKUP kebal dari masalah ini. (Undo setelah mencoba.)</t>
        </is>
      </c>
    </row>
  </sheetData>
  <mergeCells count="15">
    <mergeCell ref="A24:F24"/>
    <mergeCell ref="A2:F2"/>
    <mergeCell ref="A16:F16"/>
    <mergeCell ref="A13:F13"/>
    <mergeCell ref="A1:F1"/>
    <mergeCell ref="A23:F23"/>
    <mergeCell ref="A27:F27"/>
    <mergeCell ref="A31:F31"/>
    <mergeCell ref="A6:F6"/>
    <mergeCell ref="A17:F17"/>
    <mergeCell ref="A34:F34"/>
    <mergeCell ref="A4:F4"/>
    <mergeCell ref="A20:F20"/>
    <mergeCell ref="A30:F30"/>
    <mergeCell ref="A7:F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3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14" customWidth="1" min="4" max="4"/>
    <col width="30" customWidth="1" min="5" max="5"/>
    <col width="40" customWidth="1" min="6" max="6"/>
  </cols>
  <sheetData>
    <row r="1" ht="26" customHeight="1">
      <c r="A1" s="1" t="inlineStr">
        <is>
          <t>02 — INDEX + MATCH</t>
        </is>
      </c>
    </row>
    <row r="2" ht="30" customHeight="1">
      <c r="A2" s="2" t="inlineStr">
        <is>
          <t>Kombinasi dua fungsi: INDEX mengambil nilai pada posisi (baris, kolom), MATCH mencari pososi sebuah nilai. Bersama-sama: lookup bebas arah.</t>
        </is>
      </c>
    </row>
    <row r="4" ht="30" customHeight="1">
      <c r="A4" s="18" t="inlineStr">
        <is>
          <t>Sintaks:  =INDEX(return_range, MATCH(lookup_value, lookup_range, 0))   ·  MATCH type 0 = exact. INDEX-MATCH terpisah -&gt; bebas pilih kolon manapun.</t>
        </is>
      </c>
    </row>
    <row r="6" ht="22" customHeight="1">
      <c r="A6" s="19" t="inlineStr">
        <is>
          <t>Latihan 2.1 — Exact Match — Harga dari Kode (versi INDEX-MATCH)</t>
        </is>
      </c>
    </row>
    <row r="7" ht="32" customHeight="1">
      <c r="A7" s="20" t="inlineStr">
        <is>
          <t>Hasil sama dengan Latihan 1.1, tapi rumus memisahkan 'cari di mana' dan 'ambil apa'.</t>
        </is>
      </c>
    </row>
    <row r="8">
      <c r="B8" s="21" t="inlineStr">
        <is>
          <t>Kode Produk (input)</t>
        </is>
      </c>
      <c r="C8" s="22" t="inlineStr">
        <is>
          <t>P003</t>
        </is>
      </c>
      <c r="E8" s="11" t="inlineStr">
        <is>
          <t>Coba P001, P010.</t>
        </is>
      </c>
    </row>
    <row r="9">
      <c r="B9" s="21" t="inlineStr">
        <is>
          <t>Harga</t>
        </is>
      </c>
      <c r="C9" s="23">
        <f>INDEX('DATA-Produk'!$D$5:$D$14,MATCH(C8,'DATA-Produk'!$A$5:$A$14,0))</f>
        <v/>
      </c>
    </row>
    <row r="10" ht="30" customHeight="1">
      <c r="A10" s="18" t="inlineStr">
        <is>
          <t>Rumus:  =INDEX('DATA-Produk'!$D$5:$D$14, MATCH(C5, 'DATA-Produk'!$A$5:$A$14, 0))   ·  MATCH cari posisi P003 di kolom Kode; INDEX ambil Harga di posisi itu.</t>
        </is>
      </c>
    </row>
    <row r="13" ht="22" customHeight="1">
      <c r="A13" s="19" t="inlineStr">
        <is>
          <t>Latihan 2.2 — Lookup ke Kiri — NIP dari Nama</t>
        </is>
      </c>
    </row>
    <row r="14" ht="32" customHeight="1">
      <c r="A14" s="20" t="inlineStr">
        <is>
          <t>Karena return_range dan lookup_range dipilih terpisah, Anda bisa mengambil kolom di KIRI kolom pencarian.</t>
        </is>
      </c>
    </row>
    <row r="15">
      <c r="B15" s="21" t="inlineStr">
        <is>
          <t>Nama Karyawan (input)</t>
        </is>
      </c>
      <c r="C15" s="22" t="inlineStr">
        <is>
          <t>Citra Lestari</t>
        </is>
      </c>
      <c r="E15" s="11" t="inlineStr">
        <is>
          <t>Coba Eko Prasetyo, Joko Susilo.</t>
        </is>
      </c>
    </row>
    <row r="16">
      <c r="B16" s="21" t="inlineStr">
        <is>
          <t>NIP</t>
        </is>
      </c>
      <c r="C16" s="27">
        <f>INDEX('DATA-Karyawan'!$A$5:$A$16,MATCH(C15,'DATA-Karyawan'!$B$5:$B$16,0))</f>
        <v/>
      </c>
    </row>
    <row r="17" ht="30" customHeight="1">
      <c r="A17" s="18" t="inlineStr">
        <is>
          <t>Rumus:  =INDEX('DATA-Karyawan'!$A$5:$A$16, MATCH(C9, 'DATA-Karyawan'!$B$5:$B$16, 0))   ·  NIP (kolom A, paling kiri) DIAMBIL dari pencarian Nama (kolom B). VLOOKUP tidak mampu.</t>
        </is>
      </c>
    </row>
    <row r="20" ht="22" customHeight="1">
      <c r="A20" s="19" t="inlineStr">
        <is>
          <t>Latihan 2.3 — 2-Way Lookup — Baris x Kolom (Gaji Pokok dari Nama + Field)</t>
        </is>
      </c>
    </row>
    <row r="21" ht="32" customHeight="1">
      <c r="A21" s="20" t="inlineStr">
        <is>
          <t>INDEX bisa menerima nomor baris DAN nomor kolom. Dua MATCH: satu cari baris (Nama), satu cari kolom (header).</t>
        </is>
      </c>
    </row>
    <row r="22">
      <c r="B22" s="21" t="inlineStr">
        <is>
          <t>Nama Karyawan (input)</t>
        </is>
      </c>
      <c r="C22" s="22" t="inlineStr">
        <is>
          <t>Indra Kusuma</t>
        </is>
      </c>
    </row>
    <row r="23">
      <c r="B23" s="21" t="inlineStr">
        <is>
          <t>Field yang Diambil (input)</t>
        </is>
      </c>
      <c r="C23" s="22" t="inlineStr">
        <is>
          <t>Gaji Pokok (Rp)</t>
        </is>
      </c>
      <c r="E23" s="11" t="inlineStr">
        <is>
          <t>Coba: NIP, Departemen, Jabatan, Tunjangan (Rp), Gaji Total (Rp).</t>
        </is>
      </c>
    </row>
    <row r="24">
      <c r="B24" s="21" t="inlineStr">
        <is>
          <t>Nilai</t>
        </is>
      </c>
      <c r="C24" s="23">
        <f>INDEX('DATA-Karyawan'!$A$5:$H$16,MATCH(C22,'DATA-Karyawan'!$B$5:$B$16,0),MATCH(C23,'DATA-Karyawan'!$A$4:$H$4,0))</f>
        <v/>
      </c>
    </row>
    <row r="25" ht="30" customHeight="1">
      <c r="A25" s="18" t="inlineStr">
        <is>
          <t>Rumus:  =INDEX('DATA-Karyawan'!$A$5:$H$16, MATCH(nama,'DATA-Karyawan'!$B$5:$B$16,0), MATCH(field,'DATA-Karyawan'!$A$4:$H$4,0))   ·  Satu rumus menjawab dua pertanyaan sekaligus: baris mana, kolom mana.</t>
        </is>
      </c>
    </row>
    <row r="28" ht="22" customHeight="1">
      <c r="A28" s="19" t="inlineStr">
        <is>
          <t>Latihan 2.4 — Approximate via MATCH — Bonus dari Masa Kerja</t>
        </is>
      </c>
    </row>
    <row r="29" ht="32" customHeight="1">
      <c r="A29" s="20" t="inlineStr">
        <is>
          <t>MATCH dengan type 1 (approximate) mencari nilai terbesar yang &lt;= lookup. Sama logikanya dengan VLOOKUP TRUE.</t>
        </is>
      </c>
    </row>
    <row r="30">
      <c r="B30" s="21" t="inlineStr">
        <is>
          <t>Masa Kerja (input, thn)</t>
        </is>
      </c>
      <c r="C30" s="24" t="n">
        <v>7</v>
      </c>
    </row>
    <row r="31">
      <c r="B31" s="21" t="inlineStr">
        <is>
          <t>Bonus (%)</t>
        </is>
      </c>
      <c r="C31" s="25">
        <f>INDEX('TABEL-BONUS'!$B$5:$B$9,MATCH(C30,'TABEL-BONUS'!$A$5:$A$9,1))</f>
        <v/>
      </c>
    </row>
    <row r="32" ht="30" customHeight="1">
      <c r="A32" s="18" t="inlineStr">
        <is>
          <t>Rumus:  =INDEX(bonus_range, MATCH(mk, mk_range, 1))   ·  MATCH type 1 = approximate (terurut naik). type 0 = exact. type -1 = terurun.</t>
        </is>
      </c>
    </row>
  </sheetData>
  <mergeCells count="15">
    <mergeCell ref="A2:F2"/>
    <mergeCell ref="A10:F10"/>
    <mergeCell ref="A28:F28"/>
    <mergeCell ref="A13:F13"/>
    <mergeCell ref="A14:F14"/>
    <mergeCell ref="A1:F1"/>
    <mergeCell ref="A32:F32"/>
    <mergeCell ref="A6:F6"/>
    <mergeCell ref="A17:F17"/>
    <mergeCell ref="A4:F4"/>
    <mergeCell ref="A20:F20"/>
    <mergeCell ref="A21:F21"/>
    <mergeCell ref="A29:F29"/>
    <mergeCell ref="A7:F7"/>
    <mergeCell ref="A25:F2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4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22" customWidth="1" min="4" max="4"/>
    <col width="22" customWidth="1" min="5" max="5"/>
    <col width="6" customWidth="1" min="6" max="6"/>
    <col width="36" customWidth="1" min="7" max="7"/>
  </cols>
  <sheetData>
    <row r="1" ht="26" customHeight="1">
      <c r="A1" s="1" t="inlineStr">
        <is>
          <t>03 — XLOOKUP (Excel 365 / 2021+)</t>
        </is>
      </c>
    </row>
    <row r="2" ht="30" customHeight="1">
      <c r="A2" s="2" t="inlineStr">
        <is>
          <t>Penerus VLOOKUP dan HLOOKUP. Default exact match, punya if_not_found bawaan, bebas arah, dan bisa mengembalikan array (banyak kolom).</t>
        </is>
      </c>
    </row>
    <row r="4" ht="30" customHeight="1">
      <c r="A4" s="18" t="inlineStr">
        <is>
          <t>Sintaks:  =XLOOKUP(lookup_value, lookup_array, return_array, [if_not_found], [match_mode], [search_mode])   ·  match_mode: 0=exact(default), -1=exact/next smaller, 1=exact/next larger, 2=wildcard</t>
        </is>
      </c>
    </row>
    <row r="6" ht="22" customHeight="1">
      <c r="A6" s="19" t="inlineStr">
        <is>
          <t>Latihan 3.1 — Basic + if_not_found — Harga dari Kode</t>
        </is>
      </c>
    </row>
    <row r="7" ht="32" customHeight="1">
      <c r="A7" s="20" t="inlineStr">
        <is>
          <t>XLOOKUP default exact match. Argumen ke-4 menggantikan IFERROR untuk teks jika tidak ketemu.</t>
        </is>
      </c>
    </row>
    <row r="8">
      <c r="B8" s="21" t="inlineStr">
        <is>
          <t>Kode Produk (input)</t>
        </is>
      </c>
      <c r="C8" s="22" t="inlineStr">
        <is>
          <t>P009</t>
        </is>
      </c>
      <c r="G8" s="11" t="inlineStr">
        <is>
          <t>Coba P999 (tidak ada) -&gt; teks 'Kode tidak ditemukan'.</t>
        </is>
      </c>
    </row>
    <row r="9">
      <c r="B9" s="21" t="inlineStr">
        <is>
          <t>Harga</t>
        </is>
      </c>
      <c r="C9" s="23">
        <f>XLOOKUP(C8,'DATA-Produk'!$A$5:$A$14,'DATA-Produk'!$D$5:$D$14,"Kode tidak ditemukan")</f>
        <v/>
      </c>
    </row>
    <row r="10" ht="30" customHeight="1">
      <c r="A10" s="18" t="inlineStr">
        <is>
          <t>Rumus:  =XLOOKUP(C5, 'DATA-Produk'!$A$5:$A$14, 'DATA-Produk'!$D$5:$D$14, "Kode tidak ditemukan")   ·  Tanpa FALSE/0, sudah exact. if_not_found jadi pengaman bawaan.</t>
        </is>
      </c>
    </row>
    <row r="13" ht="22" customHeight="1">
      <c r="A13" s="19" t="inlineStr">
        <is>
          <t>Latihan 3.2 — Lookup ke Kiri — NIP dari Nama</t>
        </is>
      </c>
    </row>
    <row r="14" ht="32" customHeight="1">
      <c r="A14" s="20" t="inlineStr">
        <is>
          <t>XLOOKUP simetris: lookup_array dan return_array dipilih bebas, termasuk yang ada di kiri.</t>
        </is>
      </c>
    </row>
    <row r="15">
      <c r="B15" s="21" t="inlineStr">
        <is>
          <t>Nama Karyawan (input)</t>
        </is>
      </c>
      <c r="C15" s="22" t="inlineStr">
        <is>
          <t>Eko Prasetyo</t>
        </is>
      </c>
    </row>
    <row r="16">
      <c r="B16" s="21" t="inlineStr">
        <is>
          <t>NIP</t>
        </is>
      </c>
      <c r="C16" s="27">
        <f>XLOOKUP(C15,'DATA-Karyawan'!$B$5:$B$16,'DATA-Karyawan'!$A$5:$A$16,"Nama tidak ditemukan")</f>
        <v/>
      </c>
    </row>
    <row r="17" ht="30" customHeight="1">
      <c r="A17" s="18" t="inlineStr">
        <is>
          <t>Rumus:  =XLOOKUP(nama, 'DATA-Karyawan'!$B$5:$B$16, 'DATA-Karyawan'!$A$5:$A$16)   ·  return_array (NIP) berada di KIRI lookup_array (Nama) — natural, tanpa trik.</t>
        </is>
      </c>
    </row>
    <row r="20" ht="22" customHeight="1">
      <c r="A20" s="19" t="inlineStr">
        <is>
          <t>Latihan 3.3 — Return Array — Banyak Kolom Sekaligus</t>
        </is>
      </c>
    </row>
    <row r="21" ht="32" customHeight="1">
      <c r="A21" s="20" t="inlineStr">
        <is>
          <t>XLOOKUP bisa mengembalikan beberapa kolom sekaligus (spill). Satu rumus mengisi Nama, Kategori, Harga, Stok.</t>
        </is>
      </c>
    </row>
    <row r="22">
      <c r="B22" s="21" t="inlineStr">
        <is>
          <t>Kode Produk (input)</t>
        </is>
      </c>
      <c r="C22" s="22" t="inlineStr">
        <is>
          <t>P006</t>
        </is>
      </c>
    </row>
    <row r="23">
      <c r="D23" s="12" t="inlineStr">
        <is>
          <t>Nama</t>
        </is>
      </c>
      <c r="E23" s="12" t="inlineStr">
        <is>
          <t>Kategori</t>
        </is>
      </c>
      <c r="F23" s="12" t="inlineStr">
        <is>
          <t>Harga</t>
        </is>
      </c>
    </row>
    <row r="24">
      <c r="D24" s="8">
        <f>XLOOKUP(C22,'DATA-Produk'!$A$5:$A$14,'DATA-Produk'!$B$5:$D$14)</f>
        <v/>
      </c>
      <c r="E24" s="28" t="n"/>
      <c r="F24" s="15" t="n"/>
    </row>
    <row r="25" ht="30" customHeight="1">
      <c r="A25" s="18" t="inlineStr">
        <is>
          <t>Rumus (di sel D23):  =XLOOKUP(C22, 'DATA-Produk'!$A$5:$A$14, 'DATA-Produk'!$B$5:$D$14)   ·  return_array berupa rentang multi-kolom -&gt; hasil tumpah (spill) ke kanan otomatis.</t>
        </is>
      </c>
    </row>
    <row r="28" ht="22" customHeight="1">
      <c r="A28" s="19" t="inlineStr">
        <is>
          <t>Latihan 3.4 — Approximate match_mode = -1 — Bonus dari Masa Kerja</t>
        </is>
      </c>
    </row>
    <row r="29" ht="32" customHeight="1">
      <c r="A29" s="20" t="inlineStr">
        <is>
          <t>match_mode -1 = exact or next smaller. XLOOKUP approximate TIDAK butuh tabel terurut secara teknis, tapi logika tetap mengasumsikan rentang tier terurut agar masuk akal.</t>
        </is>
      </c>
    </row>
    <row r="30">
      <c r="B30" s="21" t="inlineStr">
        <is>
          <t>Masa Kerja (input, thn)</t>
        </is>
      </c>
      <c r="C30" s="24" t="n">
        <v>6</v>
      </c>
      <c r="G30" s="11" t="inlineStr">
        <is>
          <t>Coba 0, 11, 15.</t>
        </is>
      </c>
    </row>
    <row r="31">
      <c r="B31" s="21" t="inlineStr">
        <is>
          <t>Bonus (%)</t>
        </is>
      </c>
      <c r="C31" s="25">
        <f>XLOOKUP(C30,'TABEL-BONUS'!$A$5:$A$9,'TABEL-BONUS'!$B$5:$B$9,0,-1)</f>
        <v/>
      </c>
    </row>
    <row r="32" ht="30" customHeight="1">
      <c r="A32" s="18" t="inlineStr">
        <is>
          <t>Rumus:  =XLOOKUP(mk, mk_range, bonus_range, 0, -1)   ·  if_not_found=0 (di luar bawah), match_mode=-1 (exact atau lebih kecil terdekat).</t>
        </is>
      </c>
    </row>
    <row r="35" ht="22" customHeight="1">
      <c r="A35" s="19" t="inlineStr">
        <is>
          <t>Latihan 3.5 — 2-Way Lookup — XLOOKUP Bersarang</t>
        </is>
      </c>
    </row>
    <row r="36" ht="32" customHeight="1">
      <c r="A36" s="20" t="inlineStr">
        <is>
          <t>Untuk 2-way (baris x kolom) dengan XLOOKUP, bersarangkan: XLOOKUP luar memilih baris (return = seluruh baris), XLOOKUP dalam memilih kolom dari baris itu.</t>
        </is>
      </c>
    </row>
    <row r="37">
      <c r="B37" s="21" t="inlineStr">
        <is>
          <t>Nama Karyawan (input)</t>
        </is>
      </c>
      <c r="C37" s="22" t="inlineStr">
        <is>
          <t>Hana Marliana</t>
        </is>
      </c>
    </row>
    <row r="38">
      <c r="B38" s="21" t="inlineStr">
        <is>
          <t>Field (input)</t>
        </is>
      </c>
      <c r="C38" s="22" t="inlineStr">
        <is>
          <t>Gaji Total (Rp)</t>
        </is>
      </c>
      <c r="G38" s="11" t="inlineStr">
        <is>
          <t>Coba: Departemen, Tunjangan (Rp), Jabatan.</t>
        </is>
      </c>
    </row>
    <row r="39">
      <c r="B39" s="21" t="inlineStr">
        <is>
          <t>Nilai</t>
        </is>
      </c>
      <c r="C39" s="23">
        <f>XLOOKUP(C38,'DATA-Karyawan'!$A$4:$H$4,XLOOKUP(C37,'DATA-Karyawan'!$B$5:$B$16,'DATA-Karyawan'!$A$5:$H$16))</f>
        <v/>
      </c>
    </row>
    <row r="40" ht="30" customHeight="1">
      <c r="A40" s="18" t="inlineStr">
        <is>
          <t>Rumus:  =XLOOKUP(field, 'DATA-Karyawan'!$A$4:$H$4, XLOOKUP(nama, 'DATA-Karyawan'!$B$5:$B$16, 'DATA-Karyawan'!$A$5:$H$16))   ·  XLOOKUP dalam kembalikan satu baris penuh; XLOOKUP luar pilih kolomnya.</t>
        </is>
      </c>
    </row>
  </sheetData>
  <mergeCells count="18">
    <mergeCell ref="A2:F2"/>
    <mergeCell ref="A10:F10"/>
    <mergeCell ref="A28:F28"/>
    <mergeCell ref="A13:F13"/>
    <mergeCell ref="A14:F14"/>
    <mergeCell ref="A36:F36"/>
    <mergeCell ref="A1:F1"/>
    <mergeCell ref="A32:F32"/>
    <mergeCell ref="A6:F6"/>
    <mergeCell ref="A17:F17"/>
    <mergeCell ref="A35:F35"/>
    <mergeCell ref="A4:F4"/>
    <mergeCell ref="A40:F40"/>
    <mergeCell ref="A20:F20"/>
    <mergeCell ref="A21:F21"/>
    <mergeCell ref="A29:F29"/>
    <mergeCell ref="A7:F7"/>
    <mergeCell ref="A25:F2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22" customWidth="1" min="4" max="4"/>
    <col width="22" customWidth="1" min="5" max="5"/>
  </cols>
  <sheetData>
    <row r="1" ht="26" customHeight="1">
      <c r="A1" s="1" t="inlineStr">
        <is>
          <t>Perbandingan — VLOOKUP vs INDEX-MATCH vs XLOOKUP</t>
        </is>
      </c>
    </row>
    <row r="2" ht="30" customHeight="1">
      <c r="A2" s="2" t="inlineStr">
        <is>
          <t>Ringkasan perbedaan inti untuk memilih fungsi yang tepat.</t>
        </is>
      </c>
    </row>
    <row r="4">
      <c r="B4" s="12" t="inlineStr">
        <is>
          <t>Aspek</t>
        </is>
      </c>
      <c r="C4" s="12" t="inlineStr">
        <is>
          <t>VLOOKUP</t>
        </is>
      </c>
      <c r="D4" s="12" t="inlineStr">
        <is>
          <t>INDEX-MATCH</t>
        </is>
      </c>
      <c r="E4" s="12" t="inlineStr">
        <is>
          <t>XLOOKUP</t>
        </is>
      </c>
    </row>
    <row r="5">
      <c r="B5" s="21" t="inlineStr">
        <is>
          <t>Versi Excel</t>
        </is>
      </c>
      <c r="C5" s="16" t="inlineStr">
        <is>
          <t>Semua versi</t>
        </is>
      </c>
      <c r="D5" s="16" t="inlineStr">
        <is>
          <t>Semua versi</t>
        </is>
      </c>
      <c r="E5" s="29" t="inlineStr">
        <is>
          <t>365 / 2021 / Web</t>
        </is>
      </c>
    </row>
    <row r="6">
      <c r="B6" s="21" t="inlineStr">
        <is>
          <t>Arah lookup</t>
        </is>
      </c>
      <c r="C6" s="30" t="inlineStr">
        <is>
          <t>Hanya ke kanan</t>
        </is>
      </c>
      <c r="D6" s="16" t="inlineStr">
        <is>
          <t>Bebas (kiri/kanan)</t>
        </is>
      </c>
      <c r="E6" s="29" t="inlineStr">
        <is>
          <t>Bebas (kiri/kanan)</t>
        </is>
      </c>
    </row>
    <row r="7">
      <c r="B7" s="21" t="inlineStr">
        <is>
          <t>Default match</t>
        </is>
      </c>
      <c r="C7" s="16" t="inlineStr">
        <is>
          <t>近似 TRUE (berbahaya)</t>
        </is>
      </c>
      <c r="D7" s="16" t="inlineStr">
        <is>
          <t>Exact (MATCH type 0)</t>
        </is>
      </c>
      <c r="E7" s="16" t="inlineStr">
        <is>
          <t>Exact</t>
        </is>
      </c>
    </row>
    <row r="8">
      <c r="B8" s="21" t="inlineStr">
        <is>
          <t>if_not_found bawaan</t>
        </is>
      </c>
      <c r="C8" s="16" t="inlineStr">
        <is>
          <t>Tidak (#N/A)</t>
        </is>
      </c>
      <c r="D8" s="16" t="inlineStr">
        <is>
          <t>Tidak (#N/A)</t>
        </is>
      </c>
      <c r="E8" s="29" t="inlineStr">
        <is>
          <t>Ya (argumen ke-4)</t>
        </is>
      </c>
    </row>
    <row r="9">
      <c r="B9" s="21" t="inlineStr">
        <is>
          <t>Return array (banyak kolom)</t>
        </is>
      </c>
      <c r="C9" s="16" t="inlineStr">
        <is>
          <t>Tidak (satu nilai)</t>
        </is>
      </c>
      <c r="D9" s="16" t="inlineStr">
        <is>
          <t>Tidak (satu nilai)</t>
        </is>
      </c>
      <c r="E9" s="29" t="inlineStr">
        <is>
          <t>Ya (spill)</t>
        </is>
      </c>
    </row>
    <row r="10">
      <c r="B10" s="21" t="inlineStr">
        <is>
          <t>2-way lookup (baris x kolom)</t>
        </is>
      </c>
      <c r="C10" s="16" t="inlineStr">
        <is>
          <t>Rumit (VLOOKUP+MATCH)</t>
        </is>
      </c>
      <c r="D10" s="16" t="inlineStr">
        <is>
          <t>Ya (INDEX+2xMATCH)</t>
        </is>
      </c>
      <c r="E10" s="29" t="inlineStr">
        <is>
          <t>Ya (nested XLOOKUP)</t>
        </is>
      </c>
    </row>
    <row r="11">
      <c r="B11" s="21" t="inlineStr">
        <is>
          <t>col_index manual rapuh</t>
        </is>
      </c>
      <c r="C11" s="30" t="inlineStr">
        <is>
          <t>Ya (angka kolom)</t>
        </is>
      </c>
      <c r="D11" s="16" t="inlineStr">
        <is>
          <t>Tidak (range)</t>
        </is>
      </c>
      <c r="E11" s="16" t="inlineStr">
        <is>
          <t>Tidak (range)</t>
        </is>
      </c>
    </row>
    <row r="12">
      <c r="B12" s="21" t="inlineStr">
        <is>
          <t>Approximate match</t>
        </is>
      </c>
      <c r="C12" s="30" t="inlineStr">
        <is>
          <t>TRUE, tabel wajib terurut</t>
        </is>
      </c>
      <c r="D12" s="16" t="inlineStr">
        <is>
          <t>MATCH type 1, terurut</t>
        </is>
      </c>
      <c r="E12" s="16" t="inlineStr">
        <is>
          <t>match_mode -1, robust</t>
        </is>
      </c>
    </row>
    <row r="13">
      <c r="B13" s="21" t="inlineStr">
        <is>
          <t>Tingkat kesulitan</t>
        </is>
      </c>
      <c r="C13" s="16" t="inlineStr">
        <is>
          <t>Mudah, tapi kaku</t>
        </is>
      </c>
      <c r="D13" s="16" t="inlineStr">
        <is>
          <t>Sedang</t>
        </is>
      </c>
      <c r="E13" s="16" t="inlineStr">
        <is>
          <t>Mudah &amp; fleksibel</t>
        </is>
      </c>
    </row>
    <row r="14">
      <c r="B14" s="21" t="inlineStr">
        <is>
          <t>Rekomendasi 2026</t>
        </is>
      </c>
      <c r="C14" s="16" t="inlineStr">
        <is>
          <t>Warisan / versi lama</t>
        </is>
      </c>
      <c r="D14" s="16" t="inlineStr">
        <is>
          <t>Jika belum punya XLOOKUP</t>
        </is>
      </c>
      <c r="E14" s="29" t="inlineStr">
        <is>
          <t>Default pilihan utama</t>
        </is>
      </c>
    </row>
    <row r="16">
      <c r="B16" s="31" t="inlineStr">
        <is>
          <t>Aturan Praktis</t>
        </is>
      </c>
    </row>
    <row r="17" ht="22" customHeight="1">
      <c r="B17" s="7" t="inlineStr">
        <is>
          <t>•  Punya Excel 365/2021? Pakai XLOOKUP untuk hampir semua kasus.</t>
        </is>
      </c>
    </row>
    <row r="18" ht="22" customHeight="1">
      <c r="B18" s="7" t="inlineStr">
        <is>
          <t>•  Masih Excel 2019 atau lebih lama? INDEX-MATCH adalah pengganti terbaik.</t>
        </is>
      </c>
    </row>
    <row r="19" ht="22" customHeight="1">
      <c r="B19" s="7" t="inlineStr">
        <is>
          <t>•  Mewarisi spreadsheet lama dengan VLOOKUP yang masih bekerja? Tidak perlu rewrite — tapi jangan tambah VLOOKUP baru.</t>
        </is>
      </c>
    </row>
    <row r="20" ht="22" customHeight="1">
      <c r="B20" s="7" t="inlineStr">
        <is>
          <t>•  Untuk tier / skala (gaji, bonus, pajak, grade): approximate match cocok, tapi selalu urutkan tabel sumber.</t>
        </is>
      </c>
    </row>
  </sheetData>
  <mergeCells count="7">
    <mergeCell ref="B17:E17"/>
    <mergeCell ref="B18:E18"/>
    <mergeCell ref="A2:E2"/>
    <mergeCell ref="B16:E16"/>
    <mergeCell ref="A1:E1"/>
    <mergeCell ref="B19:E19"/>
    <mergeCell ref="B20:E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2026-07-18T15:48:00Z</dcterms:created>
  <dcterms:modified xmlns:dcterms="http://purl.org/dc/terms/" xmlns:xsi="http://www.w3.org/2001/XMLSchema-instance" xsi:type="dcterms:W3CDTF">2026-07-18T15:48:00Z</dcterms:modified>
</cp:coreProperties>
</file>