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DATA_ASUMSI" sheetId="2" state="visible" r:id="rId2"/>
    <sheet xmlns:r="http://schemas.openxmlformats.org/officeDocument/2006/relationships" name="PERAMALAN_MANUAL" sheetId="3" state="visible" r:id="rId3"/>
    <sheet xmlns:r="http://schemas.openxmlformats.org/officeDocument/2006/relationships" name="PERAMALAN_OTOMATIS" sheetId="4" state="visible" r:id="rId4"/>
    <sheet xmlns:r="http://schemas.openxmlformats.org/officeDocument/2006/relationships" name="EOQROP_MANUAL" sheetId="5" state="visible" r:id="rId5"/>
    <sheet xmlns:r="http://schemas.openxmlformats.org/officeDocument/2006/relationships" name="EOQROP_OTOMATIS" sheetId="6" state="visible" r:id="rId6"/>
    <sheet xmlns:r="http://schemas.openxmlformats.org/officeDocument/2006/relationships" name="NEWSVENDOR_MANUAL" sheetId="7" state="visible" r:id="rId7"/>
    <sheet xmlns:r="http://schemas.openxmlformats.org/officeDocument/2006/relationships" name="NEWSVENDOR_OTOMATIS" sheetId="8" state="visible" r:id="rId8"/>
    <sheet xmlns:r="http://schemas.openxmlformats.org/officeDocument/2006/relationships" name="CONTOH_KASUS" sheetId="9" state="visible" r:id="rId9"/>
    <sheet xmlns:r="http://schemas.openxmlformats.org/officeDocument/2006/relationships" name="KESALAHAN_UMUM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0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onsolas"/>
      <sz val="10"/>
    </font>
    <font>
      <name val="Calibri"/>
      <b val="1"/>
      <color rgb="00FFFFFF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9" fontId="3" fillId="4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  <xf numFmtId="164" fontId="3" fillId="4" borderId="1" applyAlignment="1" pivotButton="0" quotePrefix="0" xfId="0">
      <alignment horizontal="left" vertical="top" wrapText="1"/>
    </xf>
    <xf numFmtId="164" fontId="2" fillId="0" borderId="1" applyAlignment="1" pivotButton="0" quotePrefix="0" xfId="0">
      <alignment horizontal="left" vertical="top" wrapText="1"/>
    </xf>
    <xf numFmtId="2" fontId="2" fillId="0" borderId="1" applyAlignment="1" pivotButton="0" quotePrefix="0" xfId="0">
      <alignment horizontal="left" vertical="top" wrapText="1"/>
    </xf>
    <xf numFmtId="0" fontId="4" fillId="4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  <xf numFmtId="1" fontId="2" fillId="0" borderId="1" applyAlignment="1" pivotButton="0" quotePrefix="0" xfId="0">
      <alignment horizontal="left" vertical="top" wrapText="1"/>
    </xf>
    <xf numFmtId="164" fontId="0" fillId="4" borderId="1" applyAlignment="1" pivotButton="0" quotePrefix="0" xfId="0">
      <alignment horizontal="left" vertical="top" wrapText="1"/>
    </xf>
    <xf numFmtId="164" fontId="0" fillId="0" borderId="1" applyAlignment="1" pivotButton="0" quotePrefix="0" xfId="0">
      <alignment horizontal="left" vertical="top" wrapText="1"/>
    </xf>
    <xf numFmtId="2" fontId="0" fillId="0" borderId="1" applyAlignment="1" pivotButton="0" quotePrefix="0" xfId="0">
      <alignment horizontal="left" vertical="top" wrapText="1"/>
    </xf>
    <xf numFmtId="164" fontId="2" fillId="4" borderId="1" applyAlignment="1" pivotButton="0" quotePrefix="0" xfId="0">
      <alignment horizontal="left" vertical="top" wrapText="1"/>
    </xf>
    <xf numFmtId="164" fontId="0" fillId="0" borderId="0" pivotButton="0" quotePrefix="0" xfId="0"/>
    <xf numFmtId="0" fontId="0" fillId="0" borderId="1" applyAlignment="1" pivotButton="0" quotePrefix="0" xfId="0">
      <alignment horizontal="left" vertical="top" wrapText="1"/>
    </xf>
    <xf numFmtId="2" fontId="0" fillId="4" borderId="1" applyAlignment="1" pivotButton="0" quotePrefix="0" xfId="0">
      <alignment horizontal="left" vertical="top" wrapText="1"/>
    </xf>
    <xf numFmtId="3" fontId="0" fillId="4" borderId="1" applyAlignment="1" pivotButton="0" quotePrefix="0" xfId="0">
      <alignment horizontal="left" vertical="top" wrapText="1"/>
    </xf>
    <xf numFmtId="0" fontId="5" fillId="5" borderId="0" applyAlignment="1" pivotButton="0" quotePrefix="0" xfId="0">
      <alignment horizontal="lef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55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30" customHeight="1">
      <c r="A1" s="1" t="inlineStr">
        <is>
          <t>Excel Companion · Latihan Peramalan + Kebijakan Persediaan</t>
        </is>
      </c>
      <c r="B1" s="2" t="n"/>
      <c r="C1" s="2" t="n"/>
      <c r="D1" s="2" t="n"/>
      <c r="E1" s="2" t="n"/>
      <c r="F1" s="2" t="n"/>
      <c r="G1" s="2" t="n"/>
      <c r="H1" s="3" t="n"/>
    </row>
    <row r="2"/>
    <row r="3">
      <c r="A3" s="4" t="inlineStr">
        <is>
          <t>Cara Pakai Workbook Ini</t>
        </is>
      </c>
      <c r="B3" s="2" t="n"/>
      <c r="C3" s="2" t="n"/>
      <c r="D3" s="2" t="n"/>
      <c r="E3" s="2" t="n"/>
      <c r="F3" s="2" t="n"/>
      <c r="G3" s="2" t="n"/>
      <c r="H3" s="3" t="n"/>
    </row>
    <row r="4" ht="45" customHeight="1">
      <c r="A4" s="5" t="inlineStr">
        <is>
          <t>Workbook ini melatih tiga kalkulasi rantai pasok yang saling berkaitan: peramalan permintaan (Moving Average &amp; Exponential Smoothing), kebijakan pemesanan (EOQ-ROP), dan keputusan stok sekali musim (Newsvendor). Tiap topik punya sheet MANUAL (langkah tangan) dan OTOMATIS (formula hidup).</t>
        </is>
      </c>
      <c r="B4" s="2" t="n"/>
      <c r="C4" s="2" t="n"/>
      <c r="D4" s="2" t="n"/>
      <c r="E4" s="2" t="n"/>
      <c r="F4" s="2" t="n"/>
      <c r="G4" s="2" t="n"/>
      <c r="H4" s="3" t="n"/>
    </row>
    <row r="5"/>
    <row r="6" ht="24" customHeight="1">
      <c r="A6" s="6" t="inlineStr">
        <is>
          <t>1.</t>
        </is>
      </c>
      <c r="B6" s="7" t="inlineStr">
        <is>
          <t>DATA_ASUMSI</t>
        </is>
      </c>
      <c r="C6" s="5" t="inlineStr">
        <is>
          <t>Semua input EDITABLE: data permintaan 12 bulan, parameter EOQ-ROP, parameter Newsvendor</t>
        </is>
      </c>
      <c r="D6" s="2" t="n"/>
      <c r="E6" s="2" t="n"/>
      <c r="F6" s="2" t="n"/>
      <c r="G6" s="2" t="n"/>
      <c r="H6" s="3" t="n"/>
    </row>
    <row r="7" ht="24" customHeight="1">
      <c r="A7" s="6" t="inlineStr">
        <is>
          <t>2.</t>
        </is>
      </c>
      <c r="B7" s="7" t="inlineStr">
        <is>
          <t>PERAMALAN_MANUAL</t>
        </is>
      </c>
      <c r="C7" s="5" t="inlineStr">
        <is>
          <t>MA-3 &amp; Exponential Smoothing (α=0,3) dihitung tangan, step-by-step</t>
        </is>
      </c>
      <c r="D7" s="2" t="n"/>
      <c r="E7" s="2" t="n"/>
      <c r="F7" s="2" t="n"/>
      <c r="G7" s="2" t="n"/>
      <c r="H7" s="3" t="n"/>
    </row>
    <row r="8" ht="24" customHeight="1">
      <c r="A8" s="6" t="inlineStr">
        <is>
          <t>3.</t>
        </is>
      </c>
      <c r="B8" s="7" t="inlineStr">
        <is>
          <t>PERAMALAN_OTOMATIS</t>
        </is>
      </c>
      <c r="C8" s="5" t="inlineStr">
        <is>
          <t>Formula hidup: AVERAGE rolling untuk MA-3, rekursif untuk ES, MAPE/MAD otomatis</t>
        </is>
      </c>
      <c r="D8" s="2" t="n"/>
      <c r="E8" s="2" t="n"/>
      <c r="F8" s="2" t="n"/>
      <c r="G8" s="2" t="n"/>
      <c r="H8" s="3" t="n"/>
    </row>
    <row r="9" ht="24" customHeight="1">
      <c r="A9" s="6" t="inlineStr">
        <is>
          <t>4.</t>
        </is>
      </c>
      <c r="B9" s="7" t="inlineStr">
        <is>
          <t>EOQROP_MANUAL</t>
        </is>
      </c>
      <c r="C9" s="5" t="inlineStr">
        <is>
          <t>EOQ, ROP, safety stock dihitung tangan dari rumus dasar</t>
        </is>
      </c>
      <c r="D9" s="2" t="n"/>
      <c r="E9" s="2" t="n"/>
      <c r="F9" s="2" t="n"/>
      <c r="G9" s="2" t="n"/>
      <c r="H9" s="3" t="n"/>
    </row>
    <row r="10" ht="24" customHeight="1">
      <c r="A10" s="6" t="inlineStr">
        <is>
          <t>5.</t>
        </is>
      </c>
      <c r="B10" s="7" t="inlineStr">
        <is>
          <t>EOQROP_OTOMATIS</t>
        </is>
      </c>
      <c r="C10" s="5" t="inlineStr">
        <is>
          <t>Formula hidup: SQRT, NORM.S.INV untuk z dari target service level</t>
        </is>
      </c>
      <c r="D10" s="2" t="n"/>
      <c r="E10" s="2" t="n"/>
      <c r="F10" s="2" t="n"/>
      <c r="G10" s="2" t="n"/>
      <c r="H10" s="3" t="n"/>
    </row>
    <row r="11" ht="24" customHeight="1">
      <c r="A11" s="6" t="inlineStr">
        <is>
          <t>6.</t>
        </is>
      </c>
      <c r="B11" s="7" t="inlineStr">
        <is>
          <t>NEWSVENDOR_MANUAL</t>
        </is>
      </c>
      <c r="C11" s="5" t="inlineStr">
        <is>
          <t>Cu, Co, CR, Q* dihitung tangan — angka SAMA dengan default widget newsvendor-model (W12)</t>
        </is>
      </c>
      <c r="D11" s="2" t="n"/>
      <c r="E11" s="2" t="n"/>
      <c r="F11" s="2" t="n"/>
      <c r="G11" s="2" t="n"/>
      <c r="H11" s="3" t="n"/>
    </row>
    <row r="12" ht="24" customHeight="1">
      <c r="A12" s="6" t="inlineStr">
        <is>
          <t>7.</t>
        </is>
      </c>
      <c r="B12" s="7" t="inlineStr">
        <is>
          <t>NEWSVENDOR_OTOMATIS</t>
        </is>
      </c>
      <c r="C12" s="5" t="inlineStr">
        <is>
          <t>Formula hidup: NORM.S.INV(CR) untuk z, Q*=mu+z×sigma</t>
        </is>
      </c>
      <c r="D12" s="2" t="n"/>
      <c r="E12" s="2" t="n"/>
      <c r="F12" s="2" t="n"/>
      <c r="G12" s="2" t="n"/>
      <c r="H12" s="3" t="n"/>
    </row>
    <row r="13" ht="24" customHeight="1">
      <c r="A13" s="6" t="inlineStr">
        <is>
          <t>8.</t>
        </is>
      </c>
      <c r="B13" s="7" t="inlineStr">
        <is>
          <t>CONTOH_KASUS</t>
        </is>
      </c>
      <c r="C13" s="5" t="inlineStr">
        <is>
          <t>3 skenario aplikasi: peramalan, EOQ-ROP, newsvendor dengan angka berbeda</t>
        </is>
      </c>
      <c r="D13" s="2" t="n"/>
      <c r="E13" s="2" t="n"/>
      <c r="F13" s="2" t="n"/>
      <c r="G13" s="2" t="n"/>
      <c r="H13" s="3" t="n"/>
    </row>
    <row r="14" ht="24" customHeight="1">
      <c r="A14" s="6" t="inlineStr">
        <is>
          <t>9.</t>
        </is>
      </c>
      <c r="B14" s="7" t="inlineStr">
        <is>
          <t>KESALAHAN_UMUM</t>
        </is>
      </c>
      <c r="C14" s="5" t="inlineStr">
        <is>
          <t>6 kesalahan tersering + cara verifikasi</t>
        </is>
      </c>
      <c r="D14" s="2" t="n"/>
      <c r="E14" s="2" t="n"/>
      <c r="F14" s="2" t="n"/>
      <c r="G14" s="2" t="n"/>
      <c r="H14" s="3" t="n"/>
    </row>
    <row r="15"/>
    <row r="16">
      <c r="A16" s="4" t="inlineStr">
        <is>
          <t>Catatan Verifikasi Silang</t>
        </is>
      </c>
      <c r="B16" s="2" t="n"/>
      <c r="C16" s="2" t="n"/>
      <c r="D16" s="2" t="n"/>
      <c r="E16" s="2" t="n"/>
      <c r="F16" s="2" t="n"/>
      <c r="G16" s="2" t="n"/>
      <c r="H16" s="3" t="n"/>
    </row>
    <row r="17" ht="45" customHeight="1">
      <c r="A17" s="5" t="inlineStr">
        <is>
          <t>Sheet NEWSVENDOR_MANUAL dan NEWSVENDOR_OTOMATIS memakai angka default yang SAMA dengan widget interaktif newsvendor-model (static/widgets/newsvendor-model.html, W12): harga jual Rp50.000, biaya beli Rp30.000, salvage Rp10.000, mean permintaan 200 unit, SD 40 unit. Definisi Cu, Co, CR, Q* di kedua tempat identik — hasil harus sama persis (Q* = 200 unit).</t>
        </is>
      </c>
      <c r="B17" s="2" t="n"/>
      <c r="C17" s="2" t="n"/>
      <c r="D17" s="2" t="n"/>
      <c r="E17" s="2" t="n"/>
      <c r="F17" s="2" t="n"/>
      <c r="G17" s="2" t="n"/>
      <c r="H17" s="3" t="n"/>
    </row>
  </sheetData>
  <mergeCells count="14">
    <mergeCell ref="A4:H4"/>
    <mergeCell ref="C6:H6"/>
    <mergeCell ref="A3:H3"/>
    <mergeCell ref="C10:H10"/>
    <mergeCell ref="C11:H11"/>
    <mergeCell ref="C14:H14"/>
    <mergeCell ref="C13:H13"/>
    <mergeCell ref="A16:H16"/>
    <mergeCell ref="C9:H9"/>
    <mergeCell ref="C8:H8"/>
    <mergeCell ref="A1:H1"/>
    <mergeCell ref="C12:H12"/>
    <mergeCell ref="C7:H7"/>
    <mergeCell ref="A17:H17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31"/>
  <sheetViews>
    <sheetView workbookViewId="0">
      <selection activeCell="A1" sqref="A1"/>
    </sheetView>
  </sheetViews>
  <sheetFormatPr baseColWidth="8" defaultRowHeight="15"/>
  <cols>
    <col width="20" customWidth="1" min="1" max="1"/>
    <col width="55" customWidth="1" min="2" max="2"/>
    <col width="30" customWidth="1" min="3" max="3"/>
  </cols>
  <sheetData>
    <row r="1" ht="30" customHeight="1">
      <c r="A1" s="1" t="inlineStr">
        <is>
          <t>Kesalahan Umum dan Cara Verifikasi</t>
        </is>
      </c>
      <c r="B1" s="2" t="n"/>
      <c r="C1" s="3" t="n"/>
    </row>
    <row r="2"/>
    <row r="3" ht="22" customHeight="1">
      <c r="A3" s="25" t="inlineStr">
        <is>
          <t>1. MA dihitung sebagai rata-rata statis seluruh data, bukan rolling</t>
        </is>
      </c>
    </row>
    <row r="4" ht="38" customHeight="1">
      <c r="A4" s="6" t="inlineStr">
        <is>
          <t>Diagnosis:</t>
        </is>
      </c>
      <c r="B4" s="5" t="inlineStr">
        <is>
          <t>Forecast bulan t pakai AVERAGE(seluruh data) yang sama untuk semua bulan, bukan 3 bulan TERAKHIR sebelum t.</t>
        </is>
      </c>
      <c r="C4" s="3" t="n"/>
    </row>
    <row r="5" ht="38" customHeight="1">
      <c r="A5" s="6" t="inlineStr">
        <is>
          <t>Cara Verifikasi:</t>
        </is>
      </c>
      <c r="B5" s="5" t="inlineStr">
        <is>
          <t>Cek: forecast MA-3 harus BERUBAH tiap bulan mengikuti data terbaru. Kalau angkanya sama semua baris, jendela tidak bergeser.</t>
        </is>
      </c>
      <c r="C5" s="3" t="n"/>
    </row>
    <row r="6" ht="38" customHeight="1">
      <c r="A6" s="6" t="inlineStr">
        <is>
          <t>Contoh:</t>
        </is>
      </c>
      <c r="B6" s="9" t="inlineStr">
        <is>
          <t>MA-3 Bulan 5 harus pakai Bulan 2,3,4 — BUKAN Bulan 1,2,3 (itu jendela Bulan 4).</t>
        </is>
      </c>
      <c r="C6" s="3" t="n"/>
    </row>
    <row r="7"/>
    <row r="8" ht="22" customHeight="1">
      <c r="A8" s="25" t="inlineStr">
        <is>
          <t>2. Lupa nilai inisiasi Exponential Smoothing</t>
        </is>
      </c>
    </row>
    <row r="9" ht="38" customHeight="1">
      <c r="A9" s="6" t="inlineStr">
        <is>
          <t>Diagnosis:</t>
        </is>
      </c>
      <c r="B9" s="5" t="inlineStr">
        <is>
          <t>Forecast bulan 1 dibiarkan kosong/0, padahal rumus rekursif butuh F1 untuk hitung F2 dst.</t>
        </is>
      </c>
      <c r="C9" s="3" t="n"/>
    </row>
    <row r="10" ht="38" customHeight="1">
      <c r="A10" s="6" t="inlineStr">
        <is>
          <t>Cara Verifikasi:</t>
        </is>
      </c>
      <c r="B10" s="5" t="inlineStr">
        <is>
          <t>Cek konvensi yang dipakai (F1=A1, atau rata-rata beberapa periode awal) dan sebutkan eksplisit — jangan biarkan default Excel jadi 0.</t>
        </is>
      </c>
      <c r="C10" s="3" t="n"/>
    </row>
    <row r="11" ht="38" customHeight="1">
      <c r="A11" s="6" t="inlineStr">
        <is>
          <t>Contoh:</t>
        </is>
      </c>
      <c r="B11" s="9" t="inlineStr">
        <is>
          <t>Kalau F1=0 padahal A1=120, maka F2 = 0,3×120+0,7×0 = 36 (SALAH, seharusnya 120).</t>
        </is>
      </c>
      <c r="C11" s="3" t="n"/>
    </row>
    <row r="12"/>
    <row r="13" ht="22" customHeight="1">
      <c r="A13" s="25" t="inlineStr">
        <is>
          <t>3. MAPE dihitung dari basis forecast, bukan aktual</t>
        </is>
      </c>
    </row>
    <row r="14" ht="38" customHeight="1">
      <c r="A14" s="6" t="inlineStr">
        <is>
          <t>Diagnosis:</t>
        </is>
      </c>
      <c r="B14" s="5" t="inlineStr">
        <is>
          <t>APE = |error|/forecast × 100%, padahal definisi standar MAPE membagi dengan AKTUAL.</t>
        </is>
      </c>
      <c r="C14" s="3" t="n"/>
    </row>
    <row r="15" ht="38" customHeight="1">
      <c r="A15" s="6" t="inlineStr">
        <is>
          <t>Cara Verifikasi:</t>
        </is>
      </c>
      <c r="B15" s="5" t="inlineStr">
        <is>
          <t>Cek rumus: pembagi harus nilai aktual periode itu, bukan hasil forecast.</t>
        </is>
      </c>
      <c r="C15" s="3" t="n"/>
    </row>
    <row r="16" ht="38" customHeight="1">
      <c r="A16" s="6" t="inlineStr">
        <is>
          <t>Contoh:</t>
        </is>
      </c>
      <c r="B16" s="9" t="inlineStr">
        <is>
          <t>Aktual=150, forecast=135: APE yang benar = 15/150=10%, BUKAN 15/135=11,1%.</t>
        </is>
      </c>
      <c r="C16" s="3" t="n"/>
    </row>
    <row r="17"/>
    <row r="18" ht="22" customHeight="1">
      <c r="A18" s="25" t="inlineStr">
        <is>
          <t>4. Campur satuan waktu di EOQ atau ROP</t>
        </is>
      </c>
    </row>
    <row r="19" ht="38" customHeight="1">
      <c r="A19" s="6" t="inlineStr">
        <is>
          <t>Diagnosis:</t>
        </is>
      </c>
      <c r="B19" s="5" t="inlineStr">
        <is>
          <t>D (permintaan tahunan) dipasangkan dengan H harian, atau d (harian) dipasangkan dengan L dalam minggu tanpa konversi.</t>
        </is>
      </c>
      <c r="C19" s="3" t="n"/>
    </row>
    <row r="20" ht="38" customHeight="1">
      <c r="A20" s="6" t="inlineStr">
        <is>
          <t>Cara Verifikasi:</t>
        </is>
      </c>
      <c r="B20" s="5" t="inlineStr">
        <is>
          <t>Pastikan D &amp; H satu basis waktu (biasanya tahunan) di rumus EOQ; d &amp; L satu basis waktu (biasanya harian) di rumus ROP.</t>
        </is>
      </c>
      <c r="C20" s="3" t="n"/>
    </row>
    <row r="21" ht="38" customHeight="1">
      <c r="A21" s="6" t="inlineStr">
        <is>
          <t>Contoh:</t>
        </is>
      </c>
      <c r="B21" s="9" t="inlineStr">
        <is>
          <t>L=2 minggu harus dikonversi ke 14 hari dulu sebelum dikalikan d harian.</t>
        </is>
      </c>
      <c r="C21" s="3" t="n"/>
    </row>
    <row r="22"/>
    <row r="23" ht="22" customHeight="1">
      <c r="A23" s="25" t="inlineStr">
        <is>
          <t>5. Lupa safety stock padahal permintaan/lead time tidak pasti</t>
        </is>
      </c>
    </row>
    <row r="24" ht="38" customHeight="1">
      <c r="A24" s="6" t="inlineStr">
        <is>
          <t>Diagnosis:</t>
        </is>
      </c>
      <c r="B24" s="5" t="inlineStr">
        <is>
          <t>ROP hanya dihitung d×L tanpa buffer, padahal ada data σ_d dan target service level tersedia.</t>
        </is>
      </c>
      <c r="C24" s="3" t="n"/>
    </row>
    <row r="25" ht="38" customHeight="1">
      <c r="A25" s="6" t="inlineStr">
        <is>
          <t>Cara Verifikasi:</t>
        </is>
      </c>
      <c r="B25" s="5" t="inlineStr">
        <is>
          <t>Cek apakah ada input variabilitas permintaan (σ_d) — kalau ada dan service level &lt; 100%, safety stock wajib dihitung.</t>
        </is>
      </c>
      <c r="C25" s="3" t="n"/>
    </row>
    <row r="26" ht="38" customHeight="1">
      <c r="A26" s="6" t="inlineStr">
        <is>
          <t>Contoh:</t>
        </is>
      </c>
      <c r="B26" s="9" t="inlineStr">
        <is>
          <t>ROP=1.000 tanpa SS berarti asumsi permintaan PASTI — risiko stockout 50% tiap siklus pemesanan.</t>
        </is>
      </c>
      <c r="C26" s="3" t="n"/>
    </row>
    <row r="27"/>
    <row r="28" ht="22" customHeight="1">
      <c r="A28" s="25" t="inlineStr">
        <is>
          <t>6. Co dihitung tanpa mengurangi nilai salvage (newsvendor)</t>
        </is>
      </c>
    </row>
    <row r="29" ht="38" customHeight="1">
      <c r="A29" s="6" t="inlineStr">
        <is>
          <t>Diagnosis:</t>
        </is>
      </c>
      <c r="B29" s="5" t="inlineStr">
        <is>
          <t>Co dianggap = c (biaya beli penuh), padahal barang sisa biasanya masih laku dijual murah (nilai salvage).</t>
        </is>
      </c>
      <c r="C29" s="3" t="n"/>
    </row>
    <row r="30" ht="38" customHeight="1">
      <c r="A30" s="6" t="inlineStr">
        <is>
          <t>Cara Verifikasi:</t>
        </is>
      </c>
      <c r="B30" s="5" t="inlineStr">
        <is>
          <t>Cek definisi Co = c - s, bukan Co = c. Kalau s=0 (barang sisa benar-benar tidak laku), baru Co=c.</t>
        </is>
      </c>
      <c r="C30" s="3" t="n"/>
    </row>
    <row r="31" ht="38" customHeight="1">
      <c r="A31" s="6" t="inlineStr">
        <is>
          <t>Contoh:</t>
        </is>
      </c>
      <c r="B31" s="9" t="inlineStr">
        <is>
          <t>c=30.000, s=10.000: Co yang benar = 20.000, BUKAN 30.000. Salah pakai Co=c akan membuat CR terlalu rendah dan Q* terlalu kecil.</t>
        </is>
      </c>
      <c r="C31" s="3" t="n"/>
    </row>
  </sheetData>
  <mergeCells count="25">
    <mergeCell ref="B16:C16"/>
    <mergeCell ref="B25:C25"/>
    <mergeCell ref="A18:C18"/>
    <mergeCell ref="A3:C3"/>
    <mergeCell ref="B31:C31"/>
    <mergeCell ref="B21:C21"/>
    <mergeCell ref="B11:C11"/>
    <mergeCell ref="A23:C23"/>
    <mergeCell ref="A8:C8"/>
    <mergeCell ref="B14:C14"/>
    <mergeCell ref="A28:C28"/>
    <mergeCell ref="A13:C13"/>
    <mergeCell ref="B29:C29"/>
    <mergeCell ref="B19:C19"/>
    <mergeCell ref="B10:C10"/>
    <mergeCell ref="B9:C9"/>
    <mergeCell ref="B6:C6"/>
    <mergeCell ref="B24:C24"/>
    <mergeCell ref="B30:C30"/>
    <mergeCell ref="B15:C15"/>
    <mergeCell ref="A1:C1"/>
    <mergeCell ref="B5:C5"/>
    <mergeCell ref="B20:C20"/>
    <mergeCell ref="B26:C26"/>
    <mergeCell ref="B4:C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8"/>
  <sheetViews>
    <sheetView workbookViewId="0">
      <selection activeCell="A1" sqref="A1"/>
    </sheetView>
  </sheetViews>
  <sheetFormatPr baseColWidth="8" defaultRowHeight="15"/>
  <cols>
    <col width="42" customWidth="1" min="1" max="1"/>
    <col width="14" customWidth="1" min="2" max="2"/>
    <col width="16" customWidth="1" min="3" max="3"/>
  </cols>
  <sheetData>
    <row r="1" ht="30" customHeight="1">
      <c r="A1" s="1" t="inlineStr">
        <is>
          <t>Data &amp; Asumsi (Semua Sel Kuning = EDITABLE)</t>
        </is>
      </c>
      <c r="B1" s="2" t="n"/>
      <c r="C1" s="3" t="n"/>
    </row>
    <row r="2"/>
    <row r="3">
      <c r="A3" s="4" t="inlineStr">
        <is>
          <t>Data Permintaan Historis — 12 Bulan (untuk MA-3 &amp; Exponential Smoothing)</t>
        </is>
      </c>
      <c r="B3" s="2" t="n"/>
      <c r="C3" s="3" t="n"/>
    </row>
    <row r="4">
      <c r="A4" s="1" t="inlineStr">
        <is>
          <t>No.</t>
        </is>
      </c>
      <c r="B4" s="1" t="inlineStr">
        <is>
          <t>Bulan</t>
        </is>
      </c>
      <c r="C4" s="1" t="inlineStr">
        <is>
          <t>Permintaan (unit)</t>
        </is>
      </c>
    </row>
    <row r="5">
      <c r="A5" s="5" t="n">
        <v>1</v>
      </c>
      <c r="B5" s="5" t="inlineStr">
        <is>
          <t>Bulan 1</t>
        </is>
      </c>
      <c r="C5" s="7" t="n">
        <v>120</v>
      </c>
    </row>
    <row r="6">
      <c r="A6" s="5" t="n">
        <v>2</v>
      </c>
      <c r="B6" s="5" t="inlineStr">
        <is>
          <t>Bulan 2</t>
        </is>
      </c>
      <c r="C6" s="7" t="n">
        <v>135</v>
      </c>
    </row>
    <row r="7">
      <c r="A7" s="5" t="n">
        <v>3</v>
      </c>
      <c r="B7" s="5" t="inlineStr">
        <is>
          <t>Bulan 3</t>
        </is>
      </c>
      <c r="C7" s="7" t="n">
        <v>128</v>
      </c>
    </row>
    <row r="8">
      <c r="A8" s="5" t="n">
        <v>4</v>
      </c>
      <c r="B8" s="5" t="inlineStr">
        <is>
          <t>Bulan 4</t>
        </is>
      </c>
      <c r="C8" s="7" t="n">
        <v>142</v>
      </c>
    </row>
    <row r="9">
      <c r="A9" s="5" t="n">
        <v>5</v>
      </c>
      <c r="B9" s="5" t="inlineStr">
        <is>
          <t>Bulan 5</t>
        </is>
      </c>
      <c r="C9" s="7" t="n">
        <v>150</v>
      </c>
    </row>
    <row r="10">
      <c r="A10" s="5" t="n">
        <v>6</v>
      </c>
      <c r="B10" s="5" t="inlineStr">
        <is>
          <t>Bulan 6</t>
        </is>
      </c>
      <c r="C10" s="7" t="n">
        <v>145</v>
      </c>
    </row>
    <row r="11">
      <c r="A11" s="5" t="n">
        <v>7</v>
      </c>
      <c r="B11" s="5" t="inlineStr">
        <is>
          <t>Bulan 7</t>
        </is>
      </c>
      <c r="C11" s="7" t="n">
        <v>160</v>
      </c>
    </row>
    <row r="12">
      <c r="A12" s="5" t="n">
        <v>8</v>
      </c>
      <c r="B12" s="5" t="inlineStr">
        <is>
          <t>Bulan 8</t>
        </is>
      </c>
      <c r="C12" s="7" t="n">
        <v>158</v>
      </c>
    </row>
    <row r="13">
      <c r="A13" s="5" t="n">
        <v>9</v>
      </c>
      <c r="B13" s="5" t="inlineStr">
        <is>
          <t>Bulan 9</t>
        </is>
      </c>
      <c r="C13" s="7" t="n">
        <v>170</v>
      </c>
    </row>
    <row r="14">
      <c r="A14" s="5" t="n">
        <v>10</v>
      </c>
      <c r="B14" s="5" t="inlineStr">
        <is>
          <t>Bulan 10</t>
        </is>
      </c>
      <c r="C14" s="7" t="n">
        <v>165</v>
      </c>
    </row>
    <row r="15">
      <c r="A15" s="5" t="n">
        <v>11</v>
      </c>
      <c r="B15" s="5" t="inlineStr">
        <is>
          <t>Bulan 11</t>
        </is>
      </c>
      <c r="C15" s="7" t="n">
        <v>178</v>
      </c>
    </row>
    <row r="16">
      <c r="A16" s="5" t="n">
        <v>12</v>
      </c>
      <c r="B16" s="5" t="inlineStr">
        <is>
          <t>Bulan 12</t>
        </is>
      </c>
      <c r="C16" s="7" t="n">
        <v>182</v>
      </c>
    </row>
    <row r="17"/>
    <row r="18">
      <c r="A18" s="4" t="inlineStr">
        <is>
          <t>Parameter Exponential Smoothing (EDITABLE)</t>
        </is>
      </c>
      <c r="B18" s="2" t="n"/>
      <c r="C18" s="3" t="n"/>
    </row>
    <row r="19">
      <c r="A19" s="5" t="inlineStr">
        <is>
          <t>α (alpha) — bobot data terbaru (0&lt;α&lt;1)</t>
        </is>
      </c>
      <c r="B19" s="3" t="n"/>
      <c r="C19" s="7" t="n">
        <v>0.3</v>
      </c>
    </row>
    <row r="20" ht="45" customHeight="1">
      <c r="A20" s="5" t="inlineStr">
        <is>
          <t>Inisiasi: forecast bulan 1 = aktual bulan 1 (konvensi umum saat belum ada forecast sebelumnya). Forecast bulan berikutnya = α×aktual bulan lalu + (1-α)×forecast bulan lalu.</t>
        </is>
      </c>
      <c r="B20" s="2" t="n"/>
      <c r="C20" s="3" t="n"/>
    </row>
    <row r="21"/>
    <row r="22">
      <c r="A22" s="4" t="inlineStr">
        <is>
          <t>Asumsi EOQ - ROP (EDITABLE)</t>
        </is>
      </c>
      <c r="B22" s="2" t="n"/>
      <c r="C22" s="3" t="n"/>
    </row>
    <row r="23">
      <c r="A23" s="5" t="inlineStr">
        <is>
          <t>D — permintaan tahunan (unit/tahun)</t>
        </is>
      </c>
      <c r="B23" s="3" t="n"/>
      <c r="C23" s="7" t="n">
        <v>2400</v>
      </c>
    </row>
    <row r="24">
      <c r="A24" s="5" t="inlineStr">
        <is>
          <t>S — biaya pesan per order (Rp)</t>
        </is>
      </c>
      <c r="B24" s="3" t="n"/>
      <c r="C24" s="7" t="n">
        <v>150000</v>
      </c>
    </row>
    <row r="25">
      <c r="A25" s="5" t="inlineStr">
        <is>
          <t>H — biaya simpan per unit per tahun (Rp)</t>
        </is>
      </c>
      <c r="B25" s="3" t="n"/>
      <c r="C25" s="7" t="n">
        <v>2000</v>
      </c>
    </row>
    <row r="26">
      <c r="A26" s="5" t="inlineStr">
        <is>
          <t>d — permintaan harian rata-rata (unit/hari)</t>
        </is>
      </c>
      <c r="B26" s="3" t="n"/>
      <c r="C26" s="7" t="n">
        <v>200</v>
      </c>
    </row>
    <row r="27">
      <c r="A27" s="5" t="inlineStr">
        <is>
          <t>L — lead time (hari)</t>
        </is>
      </c>
      <c r="B27" s="3" t="n"/>
      <c r="C27" s="7" t="n">
        <v>5</v>
      </c>
    </row>
    <row r="28">
      <c r="A28" s="5" t="inlineStr">
        <is>
          <t>σ_d — simpangan baku permintaan harian (unit)</t>
        </is>
      </c>
      <c r="B28" s="3" t="n"/>
      <c r="C28" s="7" t="n">
        <v>25</v>
      </c>
    </row>
    <row r="29">
      <c r="A29" s="5" t="inlineStr">
        <is>
          <t>Target service level (untuk safety stock)</t>
        </is>
      </c>
      <c r="B29" s="3" t="n"/>
      <c r="C29" s="8" t="n">
        <v>0.95</v>
      </c>
    </row>
    <row r="30"/>
    <row r="31">
      <c r="A31" s="4" t="inlineStr">
        <is>
          <t>Asumsi Newsvendor (EDITABLE)</t>
        </is>
      </c>
      <c r="B31" s="2" t="n"/>
      <c r="C31" s="3" t="n"/>
    </row>
    <row r="32">
      <c r="A32" s="5" t="inlineStr">
        <is>
          <t>p — harga jual per unit (Rp)</t>
        </is>
      </c>
      <c r="B32" s="3" t="n"/>
      <c r="C32" s="7" t="n">
        <v>50000</v>
      </c>
    </row>
    <row r="33">
      <c r="A33" s="5" t="inlineStr">
        <is>
          <t>c — biaya beli/produksi per unit (Rp)</t>
        </is>
      </c>
      <c r="B33" s="3" t="n"/>
      <c r="C33" s="7" t="n">
        <v>30000</v>
      </c>
    </row>
    <row r="34">
      <c r="A34" s="5" t="inlineStr">
        <is>
          <t>s — nilai salvage per unit (Rp)</t>
        </is>
      </c>
      <c r="B34" s="3" t="n"/>
      <c r="C34" s="7" t="n">
        <v>10000</v>
      </c>
    </row>
    <row r="35">
      <c r="A35" s="5" t="inlineStr">
        <is>
          <t>μ — mean permintaan (unit)</t>
        </is>
      </c>
      <c r="B35" s="3" t="n"/>
      <c r="C35" s="7" t="n">
        <v>200</v>
      </c>
    </row>
    <row r="36">
      <c r="A36" s="5" t="inlineStr">
        <is>
          <t>σ — simpangan baku permintaan (unit)</t>
        </is>
      </c>
      <c r="B36" s="3" t="n"/>
      <c r="C36" s="7" t="n">
        <v>40</v>
      </c>
    </row>
    <row r="37"/>
    <row r="38" ht="35" customHeight="1">
      <c r="A38" s="9" t="inlineStr">
        <is>
          <t>Angka p, c, s, μ, σ di atas SAMA dengan nilai default widget interaktif newsvendor-model (W12) — dipakai untuk verifikasi silang formula, bukan kebetulan.</t>
        </is>
      </c>
      <c r="B38" s="2" t="n"/>
      <c r="C38" s="3" t="n"/>
    </row>
  </sheetData>
  <mergeCells count="20">
    <mergeCell ref="A24:B24"/>
    <mergeCell ref="A18:C18"/>
    <mergeCell ref="A36:B36"/>
    <mergeCell ref="A3:C3"/>
    <mergeCell ref="A25:B25"/>
    <mergeCell ref="A22:C22"/>
    <mergeCell ref="A27:B27"/>
    <mergeCell ref="A20:C20"/>
    <mergeCell ref="A38:C38"/>
    <mergeCell ref="A26:B26"/>
    <mergeCell ref="A33:B33"/>
    <mergeCell ref="A31:C31"/>
    <mergeCell ref="A32:B32"/>
    <mergeCell ref="A23:B23"/>
    <mergeCell ref="A35:B35"/>
    <mergeCell ref="A29:B29"/>
    <mergeCell ref="A1:C1"/>
    <mergeCell ref="A19:B19"/>
    <mergeCell ref="A28:B28"/>
    <mergeCell ref="A34:B3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40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34" customWidth="1" min="3" max="3"/>
    <col width="14" customWidth="1" min="4" max="4"/>
    <col width="12" customWidth="1" min="5" max="5"/>
    <col width="10" customWidth="1" min="6" max="6"/>
  </cols>
  <sheetData>
    <row r="1" ht="30" customHeight="1">
      <c r="A1" s="1" t="inlineStr">
        <is>
          <t>Kalkulasi Manual: Moving Average (MA-3) &amp; Exponential Smoothing</t>
        </is>
      </c>
      <c r="B1" s="2" t="n"/>
      <c r="C1" s="2" t="n"/>
      <c r="D1" s="2" t="n"/>
      <c r="E1" s="2" t="n"/>
      <c r="F1" s="3" t="n"/>
    </row>
    <row r="2"/>
    <row r="3">
      <c r="A3" s="4" t="inlineStr">
        <is>
          <t>Aturan MA-3: forecast bulan t = rata-rata 3 bulan TERAKHIR SEBELUM t (jendela bergeser/rolling)</t>
        </is>
      </c>
      <c r="B3" s="2" t="n"/>
      <c r="C3" s="2" t="n"/>
      <c r="D3" s="2" t="n"/>
      <c r="E3" s="2" t="n"/>
      <c r="F3" s="3" t="n"/>
    </row>
    <row r="4">
      <c r="A4" s="1" t="inlineStr">
        <is>
          <t>Bulan</t>
        </is>
      </c>
      <c r="B4" s="1" t="inlineStr">
        <is>
          <t>Aktual</t>
        </is>
      </c>
      <c r="C4" s="1" t="inlineStr">
        <is>
          <t>3 Bulan Sebelumnya Dipakai</t>
        </is>
      </c>
      <c r="D4" s="1" t="inlineStr">
        <is>
          <t>Forecast MA-3</t>
        </is>
      </c>
      <c r="E4" s="1" t="inlineStr">
        <is>
          <t>|Error|</t>
        </is>
      </c>
      <c r="F4" s="1" t="inlineStr">
        <is>
          <t>APE%</t>
        </is>
      </c>
    </row>
    <row r="5">
      <c r="A5" s="5" t="inlineStr">
        <is>
          <t>Bulan 1</t>
        </is>
      </c>
      <c r="B5" s="5" t="n">
        <v>120</v>
      </c>
      <c r="C5" s="5" t="inlineStr">
        <is>
          <t>(belum cukup data)</t>
        </is>
      </c>
      <c r="D5" s="5" t="inlineStr">
        <is>
          <t>-</t>
        </is>
      </c>
      <c r="E5" s="5" t="inlineStr">
        <is>
          <t>-</t>
        </is>
      </c>
      <c r="F5" s="5" t="inlineStr">
        <is>
          <t>-</t>
        </is>
      </c>
    </row>
    <row r="6">
      <c r="A6" s="5" t="inlineStr">
        <is>
          <t>Bulan 2</t>
        </is>
      </c>
      <c r="B6" s="5" t="n">
        <v>135</v>
      </c>
      <c r="C6" s="5" t="inlineStr">
        <is>
          <t>(belum cukup data)</t>
        </is>
      </c>
      <c r="D6" s="5" t="inlineStr">
        <is>
          <t>-</t>
        </is>
      </c>
      <c r="E6" s="5" t="inlineStr">
        <is>
          <t>-</t>
        </is>
      </c>
      <c r="F6" s="5" t="inlineStr">
        <is>
          <t>-</t>
        </is>
      </c>
    </row>
    <row r="7">
      <c r="A7" s="5" t="inlineStr">
        <is>
          <t>Bulan 3</t>
        </is>
      </c>
      <c r="B7" s="5" t="n">
        <v>128</v>
      </c>
      <c r="C7" s="5" t="inlineStr">
        <is>
          <t>(belum cukup data)</t>
        </is>
      </c>
      <c r="D7" s="5" t="inlineStr">
        <is>
          <t>-</t>
        </is>
      </c>
      <c r="E7" s="5" t="inlineStr">
        <is>
          <t>-</t>
        </is>
      </c>
      <c r="F7" s="5" t="inlineStr">
        <is>
          <t>-</t>
        </is>
      </c>
    </row>
    <row r="8">
      <c r="A8" s="5" t="inlineStr">
        <is>
          <t>Bulan 4</t>
        </is>
      </c>
      <c r="B8" s="5" t="n">
        <v>142</v>
      </c>
      <c r="C8" s="5" t="inlineStr">
        <is>
          <t>(120+135+128)/3</t>
        </is>
      </c>
      <c r="D8" s="10" t="n">
        <v>127.6667</v>
      </c>
      <c r="E8" s="11" t="n">
        <v>14.3333</v>
      </c>
      <c r="F8" s="12" t="n">
        <v>10.09</v>
      </c>
    </row>
    <row r="9">
      <c r="A9" s="5" t="inlineStr">
        <is>
          <t>Bulan 5</t>
        </is>
      </c>
      <c r="B9" s="5" t="n">
        <v>150</v>
      </c>
      <c r="C9" s="5" t="inlineStr">
        <is>
          <t>(135+128+142)/3</t>
        </is>
      </c>
      <c r="D9" s="10" t="n">
        <v>135</v>
      </c>
      <c r="E9" s="11" t="n">
        <v>15</v>
      </c>
      <c r="F9" s="12" t="n">
        <v>10</v>
      </c>
    </row>
    <row r="10">
      <c r="A10" s="5" t="inlineStr">
        <is>
          <t>Bulan 6</t>
        </is>
      </c>
      <c r="B10" s="5" t="n">
        <v>145</v>
      </c>
      <c r="C10" s="5" t="inlineStr">
        <is>
          <t>(128+142+150)/3</t>
        </is>
      </c>
      <c r="D10" s="10" t="n">
        <v>140</v>
      </c>
      <c r="E10" s="11" t="n">
        <v>5</v>
      </c>
      <c r="F10" s="12" t="n">
        <v>3.45</v>
      </c>
    </row>
    <row r="11">
      <c r="A11" s="5" t="inlineStr">
        <is>
          <t>Bulan 7</t>
        </is>
      </c>
      <c r="B11" s="5" t="n">
        <v>160</v>
      </c>
      <c r="C11" s="5" t="inlineStr">
        <is>
          <t>(142+150+145)/3</t>
        </is>
      </c>
      <c r="D11" s="10" t="n">
        <v>145.6667</v>
      </c>
      <c r="E11" s="11" t="n">
        <v>14.3333</v>
      </c>
      <c r="F11" s="12" t="n">
        <v>8.960000000000001</v>
      </c>
    </row>
    <row r="12">
      <c r="A12" s="5" t="inlineStr">
        <is>
          <t>Bulan 8</t>
        </is>
      </c>
      <c r="B12" s="5" t="n">
        <v>158</v>
      </c>
      <c r="C12" s="5" t="inlineStr">
        <is>
          <t>(150+145+160)/3</t>
        </is>
      </c>
      <c r="D12" s="10" t="n">
        <v>151.6667</v>
      </c>
      <c r="E12" s="11" t="n">
        <v>6.3333</v>
      </c>
      <c r="F12" s="12" t="n">
        <v>4.01</v>
      </c>
    </row>
    <row r="13">
      <c r="A13" s="5" t="inlineStr">
        <is>
          <t>Bulan 9</t>
        </is>
      </c>
      <c r="B13" s="5" t="n">
        <v>170</v>
      </c>
      <c r="C13" s="5" t="inlineStr">
        <is>
          <t>(145+160+158)/3</t>
        </is>
      </c>
      <c r="D13" s="10" t="n">
        <v>154.3333</v>
      </c>
      <c r="E13" s="11" t="n">
        <v>15.6667</v>
      </c>
      <c r="F13" s="12" t="n">
        <v>9.220000000000001</v>
      </c>
    </row>
    <row r="14">
      <c r="A14" s="5" t="inlineStr">
        <is>
          <t>Bulan 10</t>
        </is>
      </c>
      <c r="B14" s="5" t="n">
        <v>165</v>
      </c>
      <c r="C14" s="5" t="inlineStr">
        <is>
          <t>(160+158+170)/3</t>
        </is>
      </c>
      <c r="D14" s="10" t="n">
        <v>162.6667</v>
      </c>
      <c r="E14" s="11" t="n">
        <v>2.3333</v>
      </c>
      <c r="F14" s="12" t="n">
        <v>1.41</v>
      </c>
    </row>
    <row r="15">
      <c r="A15" s="5" t="inlineStr">
        <is>
          <t>Bulan 11</t>
        </is>
      </c>
      <c r="B15" s="5" t="n">
        <v>178</v>
      </c>
      <c r="C15" s="5" t="inlineStr">
        <is>
          <t>(158+170+165)/3</t>
        </is>
      </c>
      <c r="D15" s="10" t="n">
        <v>164.3333</v>
      </c>
      <c r="E15" s="11" t="n">
        <v>13.6667</v>
      </c>
      <c r="F15" s="12" t="n">
        <v>7.68</v>
      </c>
    </row>
    <row r="16">
      <c r="A16" s="5" t="inlineStr">
        <is>
          <t>Bulan 12</t>
        </is>
      </c>
      <c r="B16" s="5" t="n">
        <v>182</v>
      </c>
      <c r="C16" s="5" t="inlineStr">
        <is>
          <t>(170+165+178)/3</t>
        </is>
      </c>
      <c r="D16" s="10" t="n">
        <v>171</v>
      </c>
      <c r="E16" s="11" t="n">
        <v>11</v>
      </c>
      <c r="F16" s="12" t="n">
        <v>6.04</v>
      </c>
    </row>
    <row r="17"/>
    <row r="18">
      <c r="A18" s="6" t="inlineStr">
        <is>
          <t>MAD (MA-3), window Bulan 4–12</t>
        </is>
      </c>
      <c r="D18" s="13" t="inlineStr">
        <is>
          <t>= (14.33+15.00+5.00+14.33+6.33+15.67+2.33+13.67+11.00) / 9 = 10.8519</t>
        </is>
      </c>
      <c r="E18" s="2" t="n"/>
      <c r="F18" s="3" t="n"/>
    </row>
    <row r="19">
      <c r="A19" s="6" t="inlineStr">
        <is>
          <t>MAPE (MA-3), window Bulan 4–12</t>
        </is>
      </c>
      <c r="D19" s="13" t="inlineStr">
        <is>
          <t>= rata-rata 9 APE% = 6.7623%</t>
        </is>
      </c>
      <c r="E19" s="2" t="n"/>
      <c r="F19" s="3" t="n"/>
    </row>
    <row r="20"/>
    <row r="21">
      <c r="A21" s="4" t="inlineStr">
        <is>
          <t>Aturan Exponential Smoothing (α=0,3): F1=A1 (inisiasi); Ft = α×A(t-1) + (1-α)×F(t-1)</t>
        </is>
      </c>
      <c r="B21" s="2" t="n"/>
      <c r="C21" s="2" t="n"/>
      <c r="D21" s="2" t="n"/>
      <c r="E21" s="2" t="n"/>
      <c r="F21" s="3" t="n"/>
    </row>
    <row r="22">
      <c r="A22" s="1" t="inlineStr">
        <is>
          <t>Bulan</t>
        </is>
      </c>
      <c r="B22" s="1" t="inlineStr">
        <is>
          <t>Aktual</t>
        </is>
      </c>
      <c r="C22" s="1" t="inlineStr">
        <is>
          <t>Perhitungan Forecast</t>
        </is>
      </c>
      <c r="D22" s="1" t="inlineStr">
        <is>
          <t>Forecast ES</t>
        </is>
      </c>
      <c r="E22" s="1" t="inlineStr">
        <is>
          <t>|Error|</t>
        </is>
      </c>
      <c r="F22" s="1" t="inlineStr">
        <is>
          <t>APE%</t>
        </is>
      </c>
    </row>
    <row r="23">
      <c r="A23" s="5" t="inlineStr">
        <is>
          <t>Bulan 1</t>
        </is>
      </c>
      <c r="B23" s="5" t="n">
        <v>120</v>
      </c>
      <c r="C23" s="14" t="inlineStr">
        <is>
          <t>F1 = A1 (inisiasi)</t>
        </is>
      </c>
      <c r="D23" s="10" t="n">
        <v>120</v>
      </c>
      <c r="E23" s="11" t="n">
        <v>0</v>
      </c>
      <c r="F23" s="12" t="n">
        <v>0</v>
      </c>
    </row>
    <row r="24">
      <c r="A24" s="5" t="inlineStr">
        <is>
          <t>Bulan 2</t>
        </is>
      </c>
      <c r="B24" s="5" t="n">
        <v>135</v>
      </c>
      <c r="C24" s="14" t="inlineStr">
        <is>
          <t>= 0,3×120 + 0,7×120.0000 = 120.0000</t>
        </is>
      </c>
      <c r="D24" s="10" t="n">
        <v>120</v>
      </c>
      <c r="E24" s="11" t="n">
        <v>15</v>
      </c>
      <c r="F24" s="12" t="n">
        <v>11.11</v>
      </c>
    </row>
    <row r="25">
      <c r="A25" s="5" t="inlineStr">
        <is>
          <t>Bulan 3</t>
        </is>
      </c>
      <c r="B25" s="5" t="n">
        <v>128</v>
      </c>
      <c r="C25" s="14" t="inlineStr">
        <is>
          <t>= 0,3×135 + 0,7×120.0000 = 124.5000</t>
        </is>
      </c>
      <c r="D25" s="10" t="n">
        <v>124.5</v>
      </c>
      <c r="E25" s="11" t="n">
        <v>3.5</v>
      </c>
      <c r="F25" s="12" t="n">
        <v>2.73</v>
      </c>
    </row>
    <row r="26">
      <c r="A26" s="5" t="inlineStr">
        <is>
          <t>Bulan 4</t>
        </is>
      </c>
      <c r="B26" s="5" t="n">
        <v>142</v>
      </c>
      <c r="C26" s="14" t="inlineStr">
        <is>
          <t>= 0,3×128 + 0,7×124.5000 = 125.5500</t>
        </is>
      </c>
      <c r="D26" s="10" t="n">
        <v>125.55</v>
      </c>
      <c r="E26" s="11" t="n">
        <v>16.45</v>
      </c>
      <c r="F26" s="12" t="n">
        <v>11.58</v>
      </c>
    </row>
    <row r="27">
      <c r="A27" s="5" t="inlineStr">
        <is>
          <t>Bulan 5</t>
        </is>
      </c>
      <c r="B27" s="5" t="n">
        <v>150</v>
      </c>
      <c r="C27" s="14" t="inlineStr">
        <is>
          <t>= 0,3×142 + 0,7×125.5500 = 130.4850</t>
        </is>
      </c>
      <c r="D27" s="10" t="n">
        <v>130.485</v>
      </c>
      <c r="E27" s="11" t="n">
        <v>19.515</v>
      </c>
      <c r="F27" s="12" t="n">
        <v>13.01</v>
      </c>
    </row>
    <row r="28">
      <c r="A28" s="5" t="inlineStr">
        <is>
          <t>Bulan 6</t>
        </is>
      </c>
      <c r="B28" s="5" t="n">
        <v>145</v>
      </c>
      <c r="C28" s="14" t="inlineStr">
        <is>
          <t>= 0,3×150 + 0,7×130.4850 = 136.3395</t>
        </is>
      </c>
      <c r="D28" s="10" t="n">
        <v>136.3395</v>
      </c>
      <c r="E28" s="11" t="n">
        <v>8.660500000000001</v>
      </c>
      <c r="F28" s="12" t="n">
        <v>5.97</v>
      </c>
    </row>
    <row r="29">
      <c r="A29" s="5" t="inlineStr">
        <is>
          <t>Bulan 7</t>
        </is>
      </c>
      <c r="B29" s="5" t="n">
        <v>160</v>
      </c>
      <c r="C29" s="14" t="inlineStr">
        <is>
          <t>= 0,3×145 + 0,7×136.3395 = 138.9376</t>
        </is>
      </c>
      <c r="D29" s="10" t="n">
        <v>138.9376</v>
      </c>
      <c r="E29" s="11" t="n">
        <v>21.0624</v>
      </c>
      <c r="F29" s="12" t="n">
        <v>13.16</v>
      </c>
    </row>
    <row r="30">
      <c r="A30" s="5" t="inlineStr">
        <is>
          <t>Bulan 8</t>
        </is>
      </c>
      <c r="B30" s="5" t="n">
        <v>158</v>
      </c>
      <c r="C30" s="14" t="inlineStr">
        <is>
          <t>= 0,3×160 + 0,7×138.9376 = 145.2564</t>
        </is>
      </c>
      <c r="D30" s="10" t="n">
        <v>145.2564</v>
      </c>
      <c r="E30" s="11" t="n">
        <v>12.7436</v>
      </c>
      <c r="F30" s="12" t="n">
        <v>8.07</v>
      </c>
    </row>
    <row r="31">
      <c r="A31" s="5" t="inlineStr">
        <is>
          <t>Bulan 9</t>
        </is>
      </c>
      <c r="B31" s="5" t="n">
        <v>170</v>
      </c>
      <c r="C31" s="14" t="inlineStr">
        <is>
          <t>= 0,3×158 + 0,7×145.2564 = 149.0794</t>
        </is>
      </c>
      <c r="D31" s="10" t="n">
        <v>149.0794</v>
      </c>
      <c r="E31" s="11" t="n">
        <v>20.9206</v>
      </c>
      <c r="F31" s="12" t="n">
        <v>12.31</v>
      </c>
    </row>
    <row r="32">
      <c r="A32" s="5" t="inlineStr">
        <is>
          <t>Bulan 10</t>
        </is>
      </c>
      <c r="B32" s="5" t="n">
        <v>165</v>
      </c>
      <c r="C32" s="14" t="inlineStr">
        <is>
          <t>= 0,3×170 + 0,7×149.0794 = 155.3556</t>
        </is>
      </c>
      <c r="D32" s="10" t="n">
        <v>155.3556</v>
      </c>
      <c r="E32" s="11" t="n">
        <v>9.644399999999999</v>
      </c>
      <c r="F32" s="12" t="n">
        <v>5.85</v>
      </c>
    </row>
    <row r="33">
      <c r="A33" s="5" t="inlineStr">
        <is>
          <t>Bulan 11</t>
        </is>
      </c>
      <c r="B33" s="5" t="n">
        <v>178</v>
      </c>
      <c r="C33" s="14" t="inlineStr">
        <is>
          <t>= 0,3×165 + 0,7×155.3556 = 158.2489</t>
        </is>
      </c>
      <c r="D33" s="10" t="n">
        <v>158.2489</v>
      </c>
      <c r="E33" s="11" t="n">
        <v>19.7511</v>
      </c>
      <c r="F33" s="12" t="n">
        <v>11.1</v>
      </c>
    </row>
    <row r="34">
      <c r="A34" s="5" t="inlineStr">
        <is>
          <t>Bulan 12</t>
        </is>
      </c>
      <c r="B34" s="5" t="n">
        <v>182</v>
      </c>
      <c r="C34" s="14" t="inlineStr">
        <is>
          <t>= 0,3×178 + 0,7×158.2489 = 164.1743</t>
        </is>
      </c>
      <c r="D34" s="10" t="n">
        <v>164.1743</v>
      </c>
      <c r="E34" s="11" t="n">
        <v>17.8257</v>
      </c>
      <c r="F34" s="12" t="n">
        <v>9.789999999999999</v>
      </c>
    </row>
    <row r="35"/>
    <row r="36">
      <c r="A36" s="6" t="inlineStr">
        <is>
          <t>MAD (ES), window Bulan 4–12 (sebanding MA-3)</t>
        </is>
      </c>
      <c r="D36" s="13" t="inlineStr">
        <is>
          <t>= rata-rata 9 |error| = 16.2859</t>
        </is>
      </c>
      <c r="E36" s="2" t="n"/>
      <c r="F36" s="3" t="n"/>
    </row>
    <row r="37">
      <c r="A37" s="6" t="inlineStr">
        <is>
          <t>MAPE (ES), window Bulan 4–12 (sebanding MA-3)</t>
        </is>
      </c>
      <c r="D37" s="13" t="inlineStr">
        <is>
          <t>= rata-rata 9 APE% = 10.0932%</t>
        </is>
      </c>
      <c r="E37" s="2" t="n"/>
      <c r="F37" s="3" t="n"/>
    </row>
    <row r="38">
      <c r="A38" s="6" t="inlineStr">
        <is>
          <t>(Info) MAD &amp; MAPE ES window penuh Bulan 2–12, n=11</t>
        </is>
      </c>
      <c r="D38" s="14" t="inlineStr">
        <is>
          <t>MAD=15.0067, MAPE=9.5167% — JANGAN dibandingkan langsung dgn MA-3 (n beda)</t>
        </is>
      </c>
      <c r="E38" s="2" t="n"/>
      <c r="F38" s="3" t="n"/>
    </row>
    <row r="39"/>
    <row r="40" ht="45" customHeight="1">
      <c r="A40" s="15" t="inlineStr">
        <is>
          <t>KESIMPULAN (window sebanding Bulan 4–12): MAPE MA-3=6.76% vs MAPE ES(α=0,3)=10.09%. Moving Average (MA-3) lebih akurat pada data ini (permintaan bertren naik, α=0,3 membuat ES lamban mengejar tren).</t>
        </is>
      </c>
      <c r="B40" s="2" t="n"/>
      <c r="C40" s="2" t="n"/>
      <c r="D40" s="2" t="n"/>
      <c r="E40" s="2" t="n"/>
      <c r="F40" s="3" t="n"/>
    </row>
  </sheetData>
  <mergeCells count="9">
    <mergeCell ref="D38:F38"/>
    <mergeCell ref="D19:F19"/>
    <mergeCell ref="D37:F37"/>
    <mergeCell ref="A1:F1"/>
    <mergeCell ref="D18:F18"/>
    <mergeCell ref="D36:F36"/>
    <mergeCell ref="A40:F40"/>
    <mergeCell ref="A3:F3"/>
    <mergeCell ref="A21:F2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4" customWidth="1" min="3" max="3"/>
    <col width="14" customWidth="1" min="4" max="4"/>
    <col width="12" customWidth="1" min="5" max="5"/>
    <col width="14" customWidth="1" min="6" max="6"/>
    <col width="12" customWidth="1" min="7" max="7"/>
    <col width="12" customWidth="1" min="8" max="8"/>
  </cols>
  <sheetData>
    <row r="1" ht="30" customHeight="1">
      <c r="A1" s="1" t="inlineStr">
        <is>
          <t>Kalkulasi Otomatis — Formula Hidup (ubah data/α di DATA_ASUMSI, angka di sini ikut berubah)</t>
        </is>
      </c>
      <c r="B1" s="2" t="n"/>
      <c r="C1" s="2" t="n"/>
      <c r="D1" s="2" t="n"/>
      <c r="E1" s="2" t="n"/>
      <c r="F1" s="2" t="n"/>
      <c r="G1" s="2" t="n"/>
      <c r="H1" s="3" t="n"/>
    </row>
    <row r="2">
      <c r="A2" s="5" t="inlineStr">
        <is>
          <t>Sumber data: DATA_ASUMSI!C5:C16 (permintaan 12 bulan); alpha di DATA_ASUMSI!C19</t>
        </is>
      </c>
      <c r="B2" s="2" t="n"/>
      <c r="C2" s="2" t="n"/>
      <c r="D2" s="2" t="n"/>
      <c r="E2" s="2" t="n"/>
      <c r="F2" s="2" t="n"/>
      <c r="G2" s="2" t="n"/>
      <c r="H2" s="3" t="n"/>
    </row>
    <row r="3"/>
    <row r="4"/>
    <row r="5">
      <c r="A5" s="1" t="inlineStr">
        <is>
          <t>Bulan</t>
        </is>
      </c>
      <c r="B5" s="1" t="inlineStr">
        <is>
          <t>Aktual</t>
        </is>
      </c>
      <c r="C5" s="1" t="inlineStr">
        <is>
          <t>Forecast MA-3</t>
        </is>
      </c>
      <c r="D5" s="1" t="inlineStr">
        <is>
          <t>|Error| MA-3</t>
        </is>
      </c>
      <c r="E5" s="1" t="inlineStr">
        <is>
          <t>APE% MA-3</t>
        </is>
      </c>
      <c r="F5" s="1" t="inlineStr">
        <is>
          <t>Forecast ES</t>
        </is>
      </c>
      <c r="G5" s="1" t="inlineStr">
        <is>
          <t>|Error| ES</t>
        </is>
      </c>
      <c r="H5" s="1" t="inlineStr">
        <is>
          <t>APE% ES</t>
        </is>
      </c>
    </row>
    <row r="6">
      <c r="A6" s="5">
        <f>DATA_ASUMSI!B5</f>
        <v/>
      </c>
      <c r="B6" s="16">
        <f>DATA_ASUMSI!C5</f>
        <v/>
      </c>
      <c r="C6" s="5" t="inlineStr">
        <is>
          <t>-</t>
        </is>
      </c>
      <c r="D6" s="5" t="inlineStr">
        <is>
          <t>-</t>
        </is>
      </c>
      <c r="E6" s="5" t="inlineStr">
        <is>
          <t>-</t>
        </is>
      </c>
      <c r="F6" s="17">
        <f>DATA_ASUMSI!C5</f>
        <v/>
      </c>
      <c r="G6" s="18">
        <f>ABS(B6-F6)</f>
        <v/>
      </c>
      <c r="H6" s="19">
        <f>G6/B6*100</f>
        <v/>
      </c>
    </row>
    <row r="7">
      <c r="A7" s="5">
        <f>DATA_ASUMSI!B6</f>
        <v/>
      </c>
      <c r="B7" s="16">
        <f>DATA_ASUMSI!C6</f>
        <v/>
      </c>
      <c r="C7" s="5" t="inlineStr">
        <is>
          <t>-</t>
        </is>
      </c>
      <c r="D7" s="5" t="inlineStr">
        <is>
          <t>-</t>
        </is>
      </c>
      <c r="E7" s="5" t="inlineStr">
        <is>
          <t>-</t>
        </is>
      </c>
      <c r="F7" s="17">
        <f>DATA_ASUMSI!$C$19*DATA_ASUMSI!C5+(1-DATA_ASUMSI!$C$19)*F6</f>
        <v/>
      </c>
      <c r="G7" s="18">
        <f>ABS(B7-F7)</f>
        <v/>
      </c>
      <c r="H7" s="19">
        <f>G7/B7*100</f>
        <v/>
      </c>
    </row>
    <row r="8">
      <c r="A8" s="5">
        <f>DATA_ASUMSI!B7</f>
        <v/>
      </c>
      <c r="B8" s="16">
        <f>DATA_ASUMSI!C7</f>
        <v/>
      </c>
      <c r="C8" s="5" t="inlineStr">
        <is>
          <t>-</t>
        </is>
      </c>
      <c r="D8" s="5" t="inlineStr">
        <is>
          <t>-</t>
        </is>
      </c>
      <c r="E8" s="5" t="inlineStr">
        <is>
          <t>-</t>
        </is>
      </c>
      <c r="F8" s="17">
        <f>DATA_ASUMSI!$C$19*DATA_ASUMSI!C6+(1-DATA_ASUMSI!$C$19)*F7</f>
        <v/>
      </c>
      <c r="G8" s="18">
        <f>ABS(B8-F8)</f>
        <v/>
      </c>
      <c r="H8" s="19">
        <f>G8/B8*100</f>
        <v/>
      </c>
    </row>
    <row r="9">
      <c r="A9" s="5">
        <f>DATA_ASUMSI!B8</f>
        <v/>
      </c>
      <c r="B9" s="16">
        <f>DATA_ASUMSI!C8</f>
        <v/>
      </c>
      <c r="C9" s="20">
        <f>AVERAGE(DATA_ASUMSI!C5:DATA_ASUMSI!C7)</f>
        <v/>
      </c>
      <c r="D9" s="18">
        <f>ABS(B9-C9)</f>
        <v/>
      </c>
      <c r="E9" s="19">
        <f>D9/B9*100</f>
        <v/>
      </c>
      <c r="F9" s="17">
        <f>DATA_ASUMSI!$C$19*DATA_ASUMSI!C7+(1-DATA_ASUMSI!$C$19)*F8</f>
        <v/>
      </c>
      <c r="G9" s="18">
        <f>ABS(B9-F9)</f>
        <v/>
      </c>
      <c r="H9" s="19">
        <f>G9/B9*100</f>
        <v/>
      </c>
    </row>
    <row r="10">
      <c r="A10" s="5">
        <f>DATA_ASUMSI!B9</f>
        <v/>
      </c>
      <c r="B10" s="16">
        <f>DATA_ASUMSI!C9</f>
        <v/>
      </c>
      <c r="C10" s="20">
        <f>AVERAGE(DATA_ASUMSI!C6:DATA_ASUMSI!C8)</f>
        <v/>
      </c>
      <c r="D10" s="18">
        <f>ABS(B10-C10)</f>
        <v/>
      </c>
      <c r="E10" s="19">
        <f>D10/B10*100</f>
        <v/>
      </c>
      <c r="F10" s="17">
        <f>DATA_ASUMSI!$C$19*DATA_ASUMSI!C8+(1-DATA_ASUMSI!$C$19)*F9</f>
        <v/>
      </c>
      <c r="G10" s="18">
        <f>ABS(B10-F10)</f>
        <v/>
      </c>
      <c r="H10" s="19">
        <f>G10/B10*100</f>
        <v/>
      </c>
    </row>
    <row r="11">
      <c r="A11" s="5">
        <f>DATA_ASUMSI!B10</f>
        <v/>
      </c>
      <c r="B11" s="16">
        <f>DATA_ASUMSI!C10</f>
        <v/>
      </c>
      <c r="C11" s="20">
        <f>AVERAGE(DATA_ASUMSI!C7:DATA_ASUMSI!C9)</f>
        <v/>
      </c>
      <c r="D11" s="18">
        <f>ABS(B11-C11)</f>
        <v/>
      </c>
      <c r="E11" s="19">
        <f>D11/B11*100</f>
        <v/>
      </c>
      <c r="F11" s="17">
        <f>DATA_ASUMSI!$C$19*DATA_ASUMSI!C9+(1-DATA_ASUMSI!$C$19)*F10</f>
        <v/>
      </c>
      <c r="G11" s="18">
        <f>ABS(B11-F11)</f>
        <v/>
      </c>
      <c r="H11" s="19">
        <f>G11/B11*100</f>
        <v/>
      </c>
    </row>
    <row r="12">
      <c r="A12" s="5">
        <f>DATA_ASUMSI!B11</f>
        <v/>
      </c>
      <c r="B12" s="16">
        <f>DATA_ASUMSI!C11</f>
        <v/>
      </c>
      <c r="C12" s="20">
        <f>AVERAGE(DATA_ASUMSI!C8:DATA_ASUMSI!C10)</f>
        <v/>
      </c>
      <c r="D12" s="18">
        <f>ABS(B12-C12)</f>
        <v/>
      </c>
      <c r="E12" s="19">
        <f>D12/B12*100</f>
        <v/>
      </c>
      <c r="F12" s="17">
        <f>DATA_ASUMSI!$C$19*DATA_ASUMSI!C10+(1-DATA_ASUMSI!$C$19)*F11</f>
        <v/>
      </c>
      <c r="G12" s="18">
        <f>ABS(B12-F12)</f>
        <v/>
      </c>
      <c r="H12" s="19">
        <f>G12/B12*100</f>
        <v/>
      </c>
    </row>
    <row r="13">
      <c r="A13" s="5">
        <f>DATA_ASUMSI!B12</f>
        <v/>
      </c>
      <c r="B13" s="16">
        <f>DATA_ASUMSI!C12</f>
        <v/>
      </c>
      <c r="C13" s="20">
        <f>AVERAGE(DATA_ASUMSI!C9:DATA_ASUMSI!C11)</f>
        <v/>
      </c>
      <c r="D13" s="18">
        <f>ABS(B13-C13)</f>
        <v/>
      </c>
      <c r="E13" s="19">
        <f>D13/B13*100</f>
        <v/>
      </c>
      <c r="F13" s="17">
        <f>DATA_ASUMSI!$C$19*DATA_ASUMSI!C11+(1-DATA_ASUMSI!$C$19)*F12</f>
        <v/>
      </c>
      <c r="G13" s="18">
        <f>ABS(B13-F13)</f>
        <v/>
      </c>
      <c r="H13" s="19">
        <f>G13/B13*100</f>
        <v/>
      </c>
    </row>
    <row r="14">
      <c r="A14" s="5">
        <f>DATA_ASUMSI!B13</f>
        <v/>
      </c>
      <c r="B14" s="16">
        <f>DATA_ASUMSI!C13</f>
        <v/>
      </c>
      <c r="C14" s="20">
        <f>AVERAGE(DATA_ASUMSI!C10:DATA_ASUMSI!C12)</f>
        <v/>
      </c>
      <c r="D14" s="18">
        <f>ABS(B14-C14)</f>
        <v/>
      </c>
      <c r="E14" s="19">
        <f>D14/B14*100</f>
        <v/>
      </c>
      <c r="F14" s="17">
        <f>DATA_ASUMSI!$C$19*DATA_ASUMSI!C12+(1-DATA_ASUMSI!$C$19)*F13</f>
        <v/>
      </c>
      <c r="G14" s="18">
        <f>ABS(B14-F14)</f>
        <v/>
      </c>
      <c r="H14" s="19">
        <f>G14/B14*100</f>
        <v/>
      </c>
    </row>
    <row r="15">
      <c r="A15" s="5">
        <f>DATA_ASUMSI!B14</f>
        <v/>
      </c>
      <c r="B15" s="16">
        <f>DATA_ASUMSI!C14</f>
        <v/>
      </c>
      <c r="C15" s="20">
        <f>AVERAGE(DATA_ASUMSI!C11:DATA_ASUMSI!C13)</f>
        <v/>
      </c>
      <c r="D15" s="18">
        <f>ABS(B15-C15)</f>
        <v/>
      </c>
      <c r="E15" s="19">
        <f>D15/B15*100</f>
        <v/>
      </c>
      <c r="F15" s="17">
        <f>DATA_ASUMSI!$C$19*DATA_ASUMSI!C13+(1-DATA_ASUMSI!$C$19)*F14</f>
        <v/>
      </c>
      <c r="G15" s="18">
        <f>ABS(B15-F15)</f>
        <v/>
      </c>
      <c r="H15" s="19">
        <f>G15/B15*100</f>
        <v/>
      </c>
    </row>
    <row r="16">
      <c r="A16" s="5">
        <f>DATA_ASUMSI!B15</f>
        <v/>
      </c>
      <c r="B16" s="16">
        <f>DATA_ASUMSI!C15</f>
        <v/>
      </c>
      <c r="C16" s="20">
        <f>AVERAGE(DATA_ASUMSI!C12:DATA_ASUMSI!C14)</f>
        <v/>
      </c>
      <c r="D16" s="18">
        <f>ABS(B16-C16)</f>
        <v/>
      </c>
      <c r="E16" s="19">
        <f>D16/B16*100</f>
        <v/>
      </c>
      <c r="F16" s="17">
        <f>DATA_ASUMSI!$C$19*DATA_ASUMSI!C14+(1-DATA_ASUMSI!$C$19)*F15</f>
        <v/>
      </c>
      <c r="G16" s="18">
        <f>ABS(B16-F16)</f>
        <v/>
      </c>
      <c r="H16" s="19">
        <f>G16/B16*100</f>
        <v/>
      </c>
    </row>
    <row r="17">
      <c r="A17" s="5">
        <f>DATA_ASUMSI!B16</f>
        <v/>
      </c>
      <c r="B17" s="16">
        <f>DATA_ASUMSI!C16</f>
        <v/>
      </c>
      <c r="C17" s="20">
        <f>AVERAGE(DATA_ASUMSI!C13:DATA_ASUMSI!C15)</f>
        <v/>
      </c>
      <c r="D17" s="18">
        <f>ABS(B17-C17)</f>
        <v/>
      </c>
      <c r="E17" s="19">
        <f>D17/B17*100</f>
        <v/>
      </c>
      <c r="F17" s="17">
        <f>DATA_ASUMSI!$C$19*DATA_ASUMSI!C15+(1-DATA_ASUMSI!$C$19)*F16</f>
        <v/>
      </c>
      <c r="G17" s="18">
        <f>ABS(B17-F17)</f>
        <v/>
      </c>
      <c r="H17" s="19">
        <f>G17/B17*100</f>
        <v/>
      </c>
    </row>
    <row r="18"/>
    <row r="19">
      <c r="A19" s="4" t="inlineStr">
        <is>
          <t>Ringkasan Akurasi — Window Sebanding (Bulan 4–12, n=9)</t>
        </is>
      </c>
      <c r="B19" s="2" t="n"/>
      <c r="C19" s="2" t="n"/>
      <c r="D19" s="2" t="n"/>
      <c r="E19" s="2" t="n"/>
      <c r="F19" s="2" t="n"/>
      <c r="G19" s="2" t="n"/>
      <c r="H19" s="3" t="n"/>
    </row>
    <row r="20">
      <c r="A20" s="6" t="inlineStr">
        <is>
          <t>MAD MA-3</t>
        </is>
      </c>
      <c r="B20" s="5" t="inlineStr"/>
      <c r="C20" s="5" t="inlineStr"/>
      <c r="D20" s="21">
        <f>AVERAGE(D9:D17)</f>
        <v/>
      </c>
    </row>
    <row r="21">
      <c r="A21" s="6" t="inlineStr">
        <is>
          <t>MAPE MA-3 (%)</t>
        </is>
      </c>
      <c r="D21" s="21">
        <f>AVERAGE(E9:E17)</f>
        <v/>
      </c>
    </row>
    <row r="22">
      <c r="A22" s="6" t="inlineStr">
        <is>
          <t>MAD ES (window sebanding)</t>
        </is>
      </c>
      <c r="D22" s="21">
        <f>AVERAGE(G9:G17)</f>
        <v/>
      </c>
    </row>
    <row r="23">
      <c r="A23" s="6" t="inlineStr">
        <is>
          <t>MAPE ES (window sebanding) (%)</t>
        </is>
      </c>
      <c r="D23" s="21">
        <f>AVERAGE(H9:H17)</f>
        <v/>
      </c>
    </row>
    <row r="24">
      <c r="A24" s="6" t="inlineStr">
        <is>
          <t>Metode lebih akurat (MAPE lebih kecil)?</t>
        </is>
      </c>
      <c r="D24">
        <f>IF(D23&lt;D21,"Exponential Smoothing","Moving Average (MA-3)")</f>
        <v/>
      </c>
    </row>
    <row r="25"/>
    <row r="26">
      <c r="A26" s="4" t="inlineStr">
        <is>
          <t>Info Tambahan: ES Window Alami Penuh (Bulan 2–12, n=11) — jangan dibandingkan langsung dgn MA-3</t>
        </is>
      </c>
      <c r="B26" s="2" t="n"/>
      <c r="C26" s="2" t="n"/>
      <c r="D26" s="2" t="n"/>
      <c r="E26" s="2" t="n"/>
      <c r="F26" s="2" t="n"/>
      <c r="G26" s="2" t="n"/>
      <c r="H26" s="3" t="n"/>
    </row>
    <row r="27">
      <c r="A27" s="6" t="inlineStr">
        <is>
          <t>MAD ES (penuh)</t>
        </is>
      </c>
      <c r="D27" s="21">
        <f>AVERAGE(G7:G17)</f>
        <v/>
      </c>
    </row>
    <row r="28">
      <c r="A28" s="6" t="inlineStr">
        <is>
          <t>MAPE ES (penuh) (%)</t>
        </is>
      </c>
      <c r="D28" s="21">
        <f>AVERAGE(H7:H17)</f>
        <v/>
      </c>
    </row>
  </sheetData>
  <mergeCells count="5">
    <mergeCell ref="A26:H26"/>
    <mergeCell ref="A2:H2"/>
    <mergeCell ref="A19:H19"/>
    <mergeCell ref="A1:H1"/>
    <mergeCell ref="D24:F2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40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</cols>
  <sheetData>
    <row r="1" ht="30" customHeight="1">
      <c r="A1" s="1" t="inlineStr">
        <is>
          <t>Kalkulasi Manual: EOQ — ROP — Safety Stock</t>
        </is>
      </c>
      <c r="B1" s="2" t="n"/>
      <c r="C1" s="2" t="n"/>
      <c r="D1" s="3" t="n"/>
    </row>
    <row r="2"/>
    <row r="3">
      <c r="A3" s="4" t="inlineStr">
        <is>
          <t>Data &amp; Asumsi</t>
        </is>
      </c>
      <c r="B3" s="2" t="n"/>
      <c r="C3" s="2" t="n"/>
      <c r="D3" s="3" t="n"/>
    </row>
    <row r="4">
      <c r="A4" s="6" t="inlineStr">
        <is>
          <t>D — permintaan tahunan</t>
        </is>
      </c>
      <c r="B4" s="5" t="inlineStr">
        <is>
          <t>2.400 unit/tahun</t>
        </is>
      </c>
      <c r="C4" s="2" t="n"/>
      <c r="D4" s="3" t="n"/>
    </row>
    <row r="5">
      <c r="A5" s="6" t="inlineStr">
        <is>
          <t>S — biaya pesan per order</t>
        </is>
      </c>
      <c r="B5" s="5" t="inlineStr">
        <is>
          <t>Rp 150.000</t>
        </is>
      </c>
      <c r="C5" s="2" t="n"/>
      <c r="D5" s="3" t="n"/>
    </row>
    <row r="6">
      <c r="A6" s="6" t="inlineStr">
        <is>
          <t>H — biaya simpan per unit/tahun</t>
        </is>
      </c>
      <c r="B6" s="5" t="inlineStr">
        <is>
          <t>Rp 2.000</t>
        </is>
      </c>
      <c r="C6" s="2" t="n"/>
      <c r="D6" s="3" t="n"/>
    </row>
    <row r="7">
      <c r="A7" s="6" t="inlineStr">
        <is>
          <t>d — permintaan harian rata-rata</t>
        </is>
      </c>
      <c r="B7" s="5" t="inlineStr">
        <is>
          <t>200 unit/hari</t>
        </is>
      </c>
      <c r="C7" s="2" t="n"/>
      <c r="D7" s="3" t="n"/>
    </row>
    <row r="8">
      <c r="A8" s="6" t="inlineStr">
        <is>
          <t>L — lead time</t>
        </is>
      </c>
      <c r="B8" s="5" t="inlineStr">
        <is>
          <t>5 hari</t>
        </is>
      </c>
      <c r="C8" s="2" t="n"/>
      <c r="D8" s="3" t="n"/>
    </row>
    <row r="9">
      <c r="A9" s="6" t="inlineStr">
        <is>
          <t>σ_d — SD permintaan harian</t>
        </is>
      </c>
      <c r="B9" s="5" t="inlineStr">
        <is>
          <t>25 unit</t>
        </is>
      </c>
      <c r="C9" s="2" t="n"/>
      <c r="D9" s="3" t="n"/>
    </row>
    <row r="10">
      <c r="A10" s="6" t="inlineStr">
        <is>
          <t>Target service level</t>
        </is>
      </c>
      <c r="B10" s="5" t="inlineStr">
        <is>
          <t>95%</t>
        </is>
      </c>
      <c r="C10" s="2" t="n"/>
      <c r="D10" s="3" t="n"/>
    </row>
    <row r="11"/>
    <row r="12">
      <c r="A12" s="4" t="inlineStr">
        <is>
          <t>Langkah 1 — Economic Order Quantity (EOQ)</t>
        </is>
      </c>
      <c r="B12" s="2" t="n"/>
      <c r="C12" s="2" t="n"/>
      <c r="D12" s="3" t="n"/>
    </row>
    <row r="13">
      <c r="A13" s="6" t="inlineStr">
        <is>
          <t>EOQ = √(2×D×S/H)</t>
        </is>
      </c>
      <c r="B13" s="2" t="n"/>
      <c r="C13" s="2" t="n"/>
      <c r="D13" s="3" t="n"/>
    </row>
    <row r="14">
      <c r="A14" s="14" t="inlineStr">
        <is>
          <t>= √(2×2.400×150.000 / 2.000)</t>
        </is>
      </c>
      <c r="B14" s="2" t="n"/>
      <c r="C14" s="2" t="n"/>
      <c r="D14" s="3" t="n"/>
    </row>
    <row r="15">
      <c r="A15" s="14" t="inlineStr">
        <is>
          <t>= √(720.000.000 / 2.000)</t>
        </is>
      </c>
      <c r="B15" s="2" t="n"/>
      <c r="C15" s="2" t="n"/>
      <c r="D15" s="3" t="n"/>
    </row>
    <row r="16">
      <c r="A16" s="14" t="inlineStr">
        <is>
          <t>= √360.000</t>
        </is>
      </c>
      <c r="B16" s="2" t="n"/>
      <c r="C16" s="2" t="n"/>
      <c r="D16" s="3" t="n"/>
    </row>
    <row r="17">
      <c r="A17" s="13" t="inlineStr">
        <is>
          <t>= 600 unit per order</t>
        </is>
      </c>
      <c r="B17" s="2" t="n"/>
      <c r="C17" s="2" t="n"/>
      <c r="D17" s="3" t="n"/>
    </row>
    <row r="18"/>
    <row r="19">
      <c r="A19" s="4" t="inlineStr">
        <is>
          <t>Langkah 2 — Reorder Point (ROP) tanpa Safety Stock</t>
        </is>
      </c>
      <c r="B19" s="2" t="n"/>
      <c r="C19" s="2" t="n"/>
      <c r="D19" s="3" t="n"/>
    </row>
    <row r="20">
      <c r="A20" s="6" t="inlineStr">
        <is>
          <t>ROP = d × L</t>
        </is>
      </c>
      <c r="B20" s="2" t="n"/>
      <c r="C20" s="2" t="n"/>
      <c r="D20" s="3" t="n"/>
    </row>
    <row r="21">
      <c r="A21" s="13" t="inlineStr">
        <is>
          <t>= 200 × 5 = 1.000 unit</t>
        </is>
      </c>
      <c r="B21" s="2" t="n"/>
      <c r="C21" s="2" t="n"/>
      <c r="D21" s="3" t="n"/>
    </row>
    <row r="22"/>
    <row r="23">
      <c r="A23" s="4" t="inlineStr">
        <is>
          <t>Langkah 3 — Safety Stock (kalau permintaan tidak pasti + ada target service level)</t>
        </is>
      </c>
      <c r="B23" s="2" t="n"/>
      <c r="C23" s="2" t="n"/>
      <c r="D23" s="3" t="n"/>
    </row>
    <row r="24" ht="35" customHeight="1">
      <c r="A24" s="5" t="inlineStr">
        <is>
          <t>Safety Stock = z × σ_d × √L, dengan z dicari dari target service level (persentase permintaan yang ingin terpenuhi tanpa stockout) via tabel distribusi normal baku.</t>
        </is>
      </c>
      <c r="B24" s="2" t="n"/>
      <c r="C24" s="2" t="n"/>
      <c r="D24" s="3" t="n"/>
    </row>
    <row r="25">
      <c r="A25" s="1" t="inlineStr">
        <is>
          <t>Service Level</t>
        </is>
      </c>
      <c r="B25" s="1" t="inlineStr">
        <is>
          <t>z</t>
        </is>
      </c>
      <c r="C25" s="2" t="n"/>
      <c r="D25" s="3" t="n"/>
    </row>
    <row r="26">
      <c r="A26" s="5" t="inlineStr">
        <is>
          <t>90%</t>
        </is>
      </c>
      <c r="B26" s="5" t="n">
        <v>1.2816</v>
      </c>
      <c r="C26" s="2" t="n"/>
      <c r="D26" s="3" t="n"/>
    </row>
    <row r="27">
      <c r="A27" s="7" t="inlineStr">
        <is>
          <t>95%</t>
        </is>
      </c>
      <c r="B27" s="9" t="n">
        <v>1.6449</v>
      </c>
      <c r="C27" s="2" t="n"/>
      <c r="D27" s="3" t="n"/>
    </row>
    <row r="28">
      <c r="A28" s="5" t="inlineStr">
        <is>
          <t>99%</t>
        </is>
      </c>
      <c r="B28" s="5" t="n">
        <v>2.3263</v>
      </c>
      <c r="C28" s="2" t="n"/>
      <c r="D28" s="3" t="n"/>
    </row>
    <row r="29"/>
    <row r="30">
      <c r="A30" s="14" t="inlineStr">
        <is>
          <t>Target service level = 95% → z = 1.6449</t>
        </is>
      </c>
      <c r="B30" s="2" t="n"/>
      <c r="C30" s="2" t="n"/>
      <c r="D30" s="3" t="n"/>
    </row>
    <row r="31">
      <c r="A31" s="6" t="inlineStr">
        <is>
          <t>Safety Stock = z × σ_d × √L</t>
        </is>
      </c>
      <c r="B31" s="2" t="n"/>
      <c r="C31" s="2" t="n"/>
      <c r="D31" s="3" t="n"/>
    </row>
    <row r="32">
      <c r="A32" s="14" t="inlineStr">
        <is>
          <t>= 1.6449 × 25 × √5</t>
        </is>
      </c>
      <c r="B32" s="2" t="n"/>
      <c r="C32" s="2" t="n"/>
      <c r="D32" s="3" t="n"/>
    </row>
    <row r="33">
      <c r="A33" s="14" t="inlineStr">
        <is>
          <t>= 1.6449 × 25 × 2.2361</t>
        </is>
      </c>
      <c r="B33" s="2" t="n"/>
      <c r="C33" s="2" t="n"/>
      <c r="D33" s="3" t="n"/>
    </row>
    <row r="34">
      <c r="A34" s="13" t="inlineStr">
        <is>
          <t>= 91.95 ≈ 92 unit</t>
        </is>
      </c>
      <c r="B34" s="2" t="n"/>
      <c r="C34" s="2" t="n"/>
      <c r="D34" s="3" t="n"/>
    </row>
    <row r="35"/>
    <row r="36">
      <c r="A36" s="4" t="inlineStr">
        <is>
          <t>Langkah 4 — ROP dengan Safety Stock</t>
        </is>
      </c>
      <c r="B36" s="2" t="n"/>
      <c r="C36" s="2" t="n"/>
      <c r="D36" s="3" t="n"/>
    </row>
    <row r="37">
      <c r="A37" s="6" t="inlineStr">
        <is>
          <t>ROP_SS = ROP + Safety Stock</t>
        </is>
      </c>
      <c r="B37" s="2" t="n"/>
      <c r="C37" s="2" t="n"/>
      <c r="D37" s="3" t="n"/>
    </row>
    <row r="38">
      <c r="A38" s="13" t="inlineStr">
        <is>
          <t>= 1.000 + 92 = 1092 unit</t>
        </is>
      </c>
      <c r="B38" s="2" t="n"/>
      <c r="C38" s="2" t="n"/>
      <c r="D38" s="3" t="n"/>
    </row>
    <row r="39"/>
    <row r="40" ht="40" customHeight="1">
      <c r="A40" s="15" t="inlineStr">
        <is>
          <t>PERHATIAN UNIT: D (tahunan) dan H (per tahun) harus satu basis waktu yang sama di rumus EOQ; d (harian) dan L (hari) harus satu basis waktu yang sama di rumus ROP. Jangan campur unit tahun &amp; hari tanpa konversi.</t>
        </is>
      </c>
      <c r="B40" s="2" t="n"/>
      <c r="C40" s="2" t="n"/>
      <c r="D40" s="3" t="n"/>
    </row>
  </sheetData>
  <mergeCells count="33">
    <mergeCell ref="A17:D17"/>
    <mergeCell ref="A23:D23"/>
    <mergeCell ref="B8:D8"/>
    <mergeCell ref="A20:D20"/>
    <mergeCell ref="A38:D38"/>
    <mergeCell ref="A19:D19"/>
    <mergeCell ref="A13:D13"/>
    <mergeCell ref="B10:D10"/>
    <mergeCell ref="B28:D28"/>
    <mergeCell ref="A40:D40"/>
    <mergeCell ref="A31:D31"/>
    <mergeCell ref="A34:D34"/>
    <mergeCell ref="A30:D30"/>
    <mergeCell ref="B9:D9"/>
    <mergeCell ref="A15:D15"/>
    <mergeCell ref="A24:D24"/>
    <mergeCell ref="B6:D6"/>
    <mergeCell ref="A36:D36"/>
    <mergeCell ref="A1:D1"/>
    <mergeCell ref="B5:D5"/>
    <mergeCell ref="B4:D4"/>
    <mergeCell ref="B26:D26"/>
    <mergeCell ref="A16:D16"/>
    <mergeCell ref="B7:D7"/>
    <mergeCell ref="B25:D25"/>
    <mergeCell ref="A37:D37"/>
    <mergeCell ref="A12:D12"/>
    <mergeCell ref="A3:D3"/>
    <mergeCell ref="A21:D21"/>
    <mergeCell ref="B27:D27"/>
    <mergeCell ref="A33:D33"/>
    <mergeCell ref="A32:D32"/>
    <mergeCell ref="A14:D1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32" customWidth="1" min="1" max="1"/>
    <col width="46" customWidth="1" min="2" max="2"/>
    <col width="16" customWidth="1" min="3" max="3"/>
    <col width="12" customWidth="1" min="4" max="4"/>
  </cols>
  <sheetData>
    <row r="1" ht="30" customHeight="1">
      <c r="A1" s="1" t="inlineStr">
        <is>
          <t>Kalkulasi Otomatis — Formula Hidup EOQ-ROP</t>
        </is>
      </c>
      <c r="B1" s="2" t="n"/>
      <c r="C1" s="2" t="n"/>
      <c r="D1" s="3" t="n"/>
    </row>
    <row r="2">
      <c r="A2" s="5" t="inlineStr">
        <is>
          <t>Sumber data: DATA_ASUMSI (blok Asumsi EOQ-ROP)</t>
        </is>
      </c>
      <c r="B2" s="2" t="n"/>
      <c r="C2" s="2" t="n"/>
      <c r="D2" s="3" t="n"/>
    </row>
    <row r="3"/>
    <row r="4">
      <c r="A4" s="4" t="inlineStr">
        <is>
          <t>Hasil</t>
        </is>
      </c>
      <c r="B4" s="2" t="n"/>
      <c r="C4" s="2" t="n"/>
      <c r="D4" s="3" t="n"/>
    </row>
    <row r="5">
      <c r="A5" s="1" t="inlineStr">
        <is>
          <t>Parameter</t>
        </is>
      </c>
      <c r="B5" s="1" t="inlineStr">
        <is>
          <t>Formula Excel</t>
        </is>
      </c>
      <c r="C5" s="1" t="inlineStr">
        <is>
          <t>Hasil</t>
        </is>
      </c>
    </row>
    <row r="6">
      <c r="A6" s="6" t="inlineStr">
        <is>
          <t>EOQ (unit/order)</t>
        </is>
      </c>
      <c r="B6" s="22">
        <f>SQRT(2*DATA_ASUMSI!C23*DATA_ASUMSI!C24/DATA_ASUMSI!C25)</f>
        <v/>
      </c>
      <c r="C6" s="23">
        <f>B6</f>
        <v/>
      </c>
    </row>
    <row r="7">
      <c r="A7" s="6" t="inlineStr">
        <is>
          <t>ROP tanpa Safety Stock (unit)</t>
        </is>
      </c>
      <c r="B7" s="22">
        <f>DATA_ASUMSI!C26*DATA_ASUMSI!C27</f>
        <v/>
      </c>
      <c r="C7" s="23">
        <f>B7</f>
        <v/>
      </c>
    </row>
    <row r="8">
      <c r="A8" s="6" t="inlineStr">
        <is>
          <t>z (dari target service level)</t>
        </is>
      </c>
      <c r="B8" s="22">
        <f>_xlfn.NORM.S.INV(DATA_ASUMSI!C29)</f>
        <v/>
      </c>
      <c r="C8" s="17">
        <f>B8</f>
        <v/>
      </c>
    </row>
    <row r="9">
      <c r="A9" s="6" t="inlineStr">
        <is>
          <t>Safety Stock (unit)</t>
        </is>
      </c>
      <c r="B9" s="22">
        <f>C8*DATA_ASUMSI!C28*SQRT(DATA_ASUMSI!C27)</f>
        <v/>
      </c>
      <c r="C9" s="23">
        <f>B9</f>
        <v/>
      </c>
    </row>
    <row r="10">
      <c r="A10" s="6" t="inlineStr">
        <is>
          <t>ROP dengan Safety Stock (unit)</t>
        </is>
      </c>
      <c r="B10" s="22">
        <f>C7+C9</f>
        <v/>
      </c>
      <c r="C10" s="23">
        <f>B10</f>
        <v/>
      </c>
    </row>
    <row r="11">
      <c r="A11" s="6" t="inlineStr">
        <is>
          <t>Jumlah order per tahun</t>
        </is>
      </c>
      <c r="B11" s="22">
        <f>DATA_ASUMSI!C23/C6</f>
        <v/>
      </c>
      <c r="C11" s="23">
        <f>B11</f>
        <v/>
      </c>
    </row>
    <row r="12">
      <c r="A12" s="6" t="inlineStr">
        <is>
          <t>Siklus pesan (hari, basis 365 hari/tahun)</t>
        </is>
      </c>
      <c r="B12" s="22">
        <f>365/C11</f>
        <v/>
      </c>
      <c r="C12" s="23">
        <f>B12</f>
        <v/>
      </c>
    </row>
    <row r="13"/>
    <row r="14">
      <c r="A14" s="4" t="inlineStr">
        <is>
          <t>Interpretasi Otomatis</t>
        </is>
      </c>
      <c r="B14" s="2" t="n"/>
      <c r="C14" s="2" t="n"/>
      <c r="D14" s="3" t="n"/>
    </row>
    <row r="15">
      <c r="A15" s="6" t="inlineStr">
        <is>
          <t>Kenaikan ROP karena Safety Stock (%)</t>
        </is>
      </c>
      <c r="C15" s="23">
        <f>(C10/C7-1)*100</f>
        <v/>
      </c>
    </row>
  </sheetData>
  <mergeCells count="4">
    <mergeCell ref="A1:D1"/>
    <mergeCell ref="A14:D14"/>
    <mergeCell ref="A4:D4"/>
    <mergeCell ref="A2:D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32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14" customWidth="1" min="3" max="3"/>
    <col width="14" customWidth="1" min="4" max="4"/>
  </cols>
  <sheetData>
    <row r="1" ht="30" customHeight="1">
      <c r="A1" s="1" t="inlineStr">
        <is>
          <t>Kalkulasi Manual: Newsvendor (Persediaan Sekali Musim)</t>
        </is>
      </c>
      <c r="B1" s="2" t="n"/>
      <c r="C1" s="2" t="n"/>
      <c r="D1" s="3" t="n"/>
    </row>
    <row r="2"/>
    <row r="3" ht="24" customHeight="1">
      <c r="A3" s="4" t="inlineStr">
        <is>
          <t>Data &amp; Asumsi — SAMA dengan default widget interaktif newsvendor-model (W12), untuk verifikasi silang</t>
        </is>
      </c>
      <c r="B3" s="2" t="n"/>
      <c r="C3" s="2" t="n"/>
      <c r="D3" s="3" t="n"/>
    </row>
    <row r="4">
      <c r="A4" s="6" t="inlineStr">
        <is>
          <t>p — harga jual per unit</t>
        </is>
      </c>
      <c r="B4" s="5" t="inlineStr">
        <is>
          <t>Rp 50.000</t>
        </is>
      </c>
      <c r="C4" s="2" t="n"/>
      <c r="D4" s="3" t="n"/>
    </row>
    <row r="5">
      <c r="A5" s="6" t="inlineStr">
        <is>
          <t>c — biaya beli/produksi per unit</t>
        </is>
      </c>
      <c r="B5" s="5" t="inlineStr">
        <is>
          <t>Rp 30.000</t>
        </is>
      </c>
      <c r="C5" s="2" t="n"/>
      <c r="D5" s="3" t="n"/>
    </row>
    <row r="6">
      <c r="A6" s="6" t="inlineStr">
        <is>
          <t>s — nilai salvage per unit</t>
        </is>
      </c>
      <c r="B6" s="5" t="inlineStr">
        <is>
          <t>Rp 10.000</t>
        </is>
      </c>
      <c r="C6" s="2" t="n"/>
      <c r="D6" s="3" t="n"/>
    </row>
    <row r="7">
      <c r="A7" s="6" t="inlineStr">
        <is>
          <t>μ — mean permintaan</t>
        </is>
      </c>
      <c r="B7" s="5" t="inlineStr">
        <is>
          <t>200 unit</t>
        </is>
      </c>
      <c r="C7" s="2" t="n"/>
      <c r="D7" s="3" t="n"/>
    </row>
    <row r="8">
      <c r="A8" s="6" t="inlineStr">
        <is>
          <t>σ — SD permintaan</t>
        </is>
      </c>
      <c r="B8" s="5" t="inlineStr">
        <is>
          <t>40 unit</t>
        </is>
      </c>
      <c r="C8" s="2" t="n"/>
      <c r="D8" s="3" t="n"/>
    </row>
    <row r="9"/>
    <row r="10">
      <c r="A10" s="4" t="inlineStr">
        <is>
          <t>Langkah 1 — Biaya Understock (Cu) dan Overstock (Co)</t>
        </is>
      </c>
      <c r="B10" s="2" t="n"/>
      <c r="C10" s="2" t="n"/>
      <c r="D10" s="3" t="n"/>
    </row>
    <row r="11">
      <c r="A11" s="6" t="inlineStr">
        <is>
          <t>Cu = p - c  (margin/keuntungan hilang kalau stok kurang)</t>
        </is>
      </c>
      <c r="B11" s="2" t="n"/>
      <c r="C11" s="2" t="n"/>
      <c r="D11" s="3" t="n"/>
    </row>
    <row r="12">
      <c r="A12" s="13" t="inlineStr">
        <is>
          <t>= 50.000 - 30.000 = 20.000</t>
        </is>
      </c>
      <c r="B12" s="2" t="n"/>
      <c r="C12" s="2" t="n"/>
      <c r="D12" s="3" t="n"/>
    </row>
    <row r="13">
      <c r="A13" s="6" t="inlineStr">
        <is>
          <t>Co = c - s  (kerugian modal kalau stok sisa, setelah salvage)</t>
        </is>
      </c>
      <c r="B13" s="2" t="n"/>
      <c r="C13" s="2" t="n"/>
      <c r="D13" s="3" t="n"/>
    </row>
    <row r="14">
      <c r="A14" s="13" t="inlineStr">
        <is>
          <t>= 30.000 - 10.000 = 20.000</t>
        </is>
      </c>
      <c r="B14" s="2" t="n"/>
      <c r="C14" s="2" t="n"/>
      <c r="D14" s="3" t="n"/>
    </row>
    <row r="15"/>
    <row r="16">
      <c r="A16" s="4" t="inlineStr">
        <is>
          <t>Langkah 2 — Critical Ratio (CR)</t>
        </is>
      </c>
      <c r="B16" s="2" t="n"/>
      <c r="C16" s="2" t="n"/>
      <c r="D16" s="3" t="n"/>
    </row>
    <row r="17">
      <c r="A17" s="6" t="inlineStr">
        <is>
          <t>CR = Cu / (Cu + Co)</t>
        </is>
      </c>
      <c r="B17" s="2" t="n"/>
      <c r="C17" s="2" t="n"/>
      <c r="D17" s="3" t="n"/>
    </row>
    <row r="18">
      <c r="A18" s="13" t="inlineStr">
        <is>
          <t>= 20.000 / (20.000+20.000) = 20.000/40.000 = 0.5000 (50%)</t>
        </is>
      </c>
      <c r="B18" s="2" t="n"/>
      <c r="C18" s="2" t="n"/>
      <c r="D18" s="3" t="n"/>
    </row>
    <row r="19"/>
    <row r="20">
      <c r="A20" s="4" t="inlineStr">
        <is>
          <t>Langkah 3 — Cari z dari CR (tabel distribusi normal baku, P(Z≤z)=CR)</t>
        </is>
      </c>
      <c r="B20" s="2" t="n"/>
      <c r="C20" s="2" t="n"/>
      <c r="D20" s="3" t="n"/>
    </row>
    <row r="21" ht="40" customHeight="1">
      <c r="A21" s="5" t="inlineStr">
        <is>
          <t>CR mendekati 50% → z mendekati 0 (titik tengah kurva normal baku). CR menjauh dari 50% ke arah 1 → z makin positif (pesan lebih banyak dari mean); ke arah 0 → z makin negatif (pesan lebih sedikit dari mean).</t>
        </is>
      </c>
      <c r="B21" s="2" t="n"/>
      <c r="C21" s="2" t="n"/>
      <c r="D21" s="3" t="n"/>
    </row>
    <row r="22">
      <c r="A22" s="1" t="inlineStr">
        <is>
          <t>CR</t>
        </is>
      </c>
      <c r="B22" s="1" t="inlineStr">
        <is>
          <t>z</t>
        </is>
      </c>
      <c r="C22" s="1" t="inlineStr">
        <is>
          <t>CR</t>
        </is>
      </c>
      <c r="D22" s="1" t="inlineStr">
        <is>
          <t>z</t>
        </is>
      </c>
    </row>
    <row r="23">
      <c r="A23" s="5" t="inlineStr">
        <is>
          <t>10%</t>
        </is>
      </c>
      <c r="B23" s="5" t="n">
        <v>-1.2816</v>
      </c>
      <c r="C23" s="5" t="inlineStr">
        <is>
          <t>70%</t>
        </is>
      </c>
      <c r="D23" s="5" t="n">
        <v>0.5244</v>
      </c>
    </row>
    <row r="24">
      <c r="A24" s="5" t="inlineStr">
        <is>
          <t>30%</t>
        </is>
      </c>
      <c r="B24" s="5" t="n">
        <v>-0.5244</v>
      </c>
      <c r="C24" s="5" t="inlineStr">
        <is>
          <t>90%</t>
        </is>
      </c>
      <c r="D24" s="5" t="n">
        <v>1.2816</v>
      </c>
    </row>
    <row r="25">
      <c r="A25" s="7" t="inlineStr">
        <is>
          <t>50%</t>
        </is>
      </c>
      <c r="B25" s="7" t="n">
        <v>0</v>
      </c>
      <c r="C25" s="5" t="inlineStr">
        <is>
          <t>95%</t>
        </is>
      </c>
      <c r="D25" s="5" t="n">
        <v>1.6449</v>
      </c>
    </row>
    <row r="26"/>
    <row r="27">
      <c r="A27" s="13" t="inlineStr">
        <is>
          <t>CR = 50% → z = 0.0000 (tepat di tengah kurva normal baku, karena Cu=Co)</t>
        </is>
      </c>
      <c r="B27" s="2" t="n"/>
      <c r="C27" s="2" t="n"/>
      <c r="D27" s="3" t="n"/>
    </row>
    <row r="28"/>
    <row r="29">
      <c r="A29" s="4" t="inlineStr">
        <is>
          <t>Langkah 4 — Kuantitas Pesan Optimal (Q*)</t>
        </is>
      </c>
      <c r="B29" s="2" t="n"/>
      <c r="C29" s="2" t="n"/>
      <c r="D29" s="3" t="n"/>
    </row>
    <row r="30">
      <c r="A30" s="6" t="inlineStr">
        <is>
          <t>Q* = μ + z × σ</t>
        </is>
      </c>
      <c r="B30" s="2" t="n"/>
      <c r="C30" s="2" t="n"/>
      <c r="D30" s="3" t="n"/>
    </row>
    <row r="31">
      <c r="A31" s="13" t="inlineStr">
        <is>
          <t>= 200 + 0.0000 × 40 = 200 unit</t>
        </is>
      </c>
      <c r="B31" s="2" t="n"/>
      <c r="C31" s="2" t="n"/>
      <c r="D31" s="3" t="n"/>
    </row>
    <row r="32" ht="45" customHeight="1">
      <c r="A32" s="5" t="inlineStr">
        <is>
          <t>Interpretasi: karena Cu = Co (biaya understock sama persis dengan overstock), Q* = μ tepat — tidak perlu buffer ke atas maupun ke bawah. Kalau Cu &gt; Co, Q* &gt; μ (lebih baik kelebihan stok daripada kehabisan); kalau Cu &lt; Co, Q* &lt; μ.</t>
        </is>
      </c>
      <c r="B32" s="2" t="n"/>
      <c r="C32" s="2" t="n"/>
      <c r="D32" s="3" t="n"/>
    </row>
  </sheetData>
  <mergeCells count="22">
    <mergeCell ref="A17:D17"/>
    <mergeCell ref="B8:D8"/>
    <mergeCell ref="A20:D20"/>
    <mergeCell ref="A29:D29"/>
    <mergeCell ref="A10:D10"/>
    <mergeCell ref="A13:D13"/>
    <mergeCell ref="A31:D31"/>
    <mergeCell ref="A30:D30"/>
    <mergeCell ref="A11:D11"/>
    <mergeCell ref="B6:D6"/>
    <mergeCell ref="A1:D1"/>
    <mergeCell ref="B5:D5"/>
    <mergeCell ref="B4:D4"/>
    <mergeCell ref="A16:D16"/>
    <mergeCell ref="B7:D7"/>
    <mergeCell ref="A18:D18"/>
    <mergeCell ref="A27:D27"/>
    <mergeCell ref="A12:D12"/>
    <mergeCell ref="A3:D3"/>
    <mergeCell ref="A21:D21"/>
    <mergeCell ref="A32:D32"/>
    <mergeCell ref="A14:D14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cols>
    <col width="26" customWidth="1" min="1" max="1"/>
    <col width="46" customWidth="1" min="2" max="2"/>
    <col width="16" customWidth="1" min="3" max="3"/>
  </cols>
  <sheetData>
    <row r="1" ht="30" customHeight="1">
      <c r="A1" s="1" t="inlineStr">
        <is>
          <t>Kalkulasi Otomatis — Formula Hidup Newsvendor</t>
        </is>
      </c>
      <c r="B1" s="2" t="n"/>
      <c r="C1" s="3" t="n"/>
    </row>
    <row r="2" ht="24" customHeight="1">
      <c r="A2" s="5" t="inlineStr">
        <is>
          <t>Sumber data: DATA_ASUMSI (blok Asumsi Newsvendor). Formula KONSISTEN dengan widget newsvendor-model (W12).</t>
        </is>
      </c>
      <c r="B2" s="2" t="n"/>
      <c r="C2" s="3" t="n"/>
    </row>
    <row r="3"/>
    <row r="4">
      <c r="A4" s="4" t="inlineStr">
        <is>
          <t>Hasil</t>
        </is>
      </c>
      <c r="B4" s="2" t="n"/>
      <c r="C4" s="3" t="n"/>
    </row>
    <row r="5">
      <c r="A5" s="1" t="inlineStr">
        <is>
          <t>Parameter</t>
        </is>
      </c>
      <c r="B5" s="1" t="inlineStr">
        <is>
          <t>Formula Excel</t>
        </is>
      </c>
      <c r="C5" s="1" t="inlineStr">
        <is>
          <t>Hasil</t>
        </is>
      </c>
    </row>
    <row r="6">
      <c r="A6" s="6" t="inlineStr">
        <is>
          <t>Cu = p - c</t>
        </is>
      </c>
      <c r="B6" s="22">
        <f>DATA_ASUMSI!C32-DATA_ASUMSI!C33</f>
        <v/>
      </c>
      <c r="C6" s="24">
        <f>B6</f>
        <v/>
      </c>
    </row>
    <row r="7">
      <c r="A7" s="6" t="inlineStr">
        <is>
          <t>Co = c - s</t>
        </is>
      </c>
      <c r="B7" s="22">
        <f>DATA_ASUMSI!C33-DATA_ASUMSI!C34</f>
        <v/>
      </c>
      <c r="C7" s="24">
        <f>B7</f>
        <v/>
      </c>
    </row>
    <row r="8">
      <c r="A8" s="6" t="inlineStr">
        <is>
          <t>CR = Cu / (Cu + Co)</t>
        </is>
      </c>
      <c r="B8" s="22">
        <f>C6/(C6+C7)</f>
        <v/>
      </c>
      <c r="C8" s="17">
        <f>B8</f>
        <v/>
      </c>
    </row>
    <row r="9">
      <c r="A9" s="6" t="inlineStr">
        <is>
          <t>z = NORM.S.INV(CR)</t>
        </is>
      </c>
      <c r="B9" s="22">
        <f>_xlfn.NORM.S.INV(C8)</f>
        <v/>
      </c>
      <c r="C9" s="17">
        <f>B9</f>
        <v/>
      </c>
    </row>
    <row r="10">
      <c r="A10" s="6" t="inlineStr">
        <is>
          <t>Q* = μ + z × σ</t>
        </is>
      </c>
      <c r="B10" s="22">
        <f>DATA_ASUMSI!C35+C9*DATA_ASUMSI!C36</f>
        <v/>
      </c>
      <c r="C10" s="23">
        <f>B10</f>
        <v/>
      </c>
    </row>
    <row r="11"/>
    <row r="12">
      <c r="A12" s="4" t="inlineStr">
        <is>
          <t>Interpretasi Otomatis</t>
        </is>
      </c>
      <c r="B12" s="2" t="n"/>
      <c r="C12" s="3" t="n"/>
    </row>
    <row r="13">
      <c r="A13" s="6" t="inlineStr">
        <is>
          <t>Q* dibanding μ (mean permintaan)?</t>
        </is>
      </c>
      <c r="B13" s="22">
        <f>IF(C10&gt;DATA_ASUMSI!C35,"Pesan lebih banyak dari rata-rata (Cu&gt;Co)",IF(C10&lt;DATA_ASUMSI!C35,"Pesan lebih sedikit dari rata-rata (Co&gt;Cu)","Pesan tepat rata-rata (Cu=Co)"))</f>
        <v/>
      </c>
      <c r="C13" s="3" t="n"/>
    </row>
  </sheetData>
  <mergeCells count="5">
    <mergeCell ref="B13:C13"/>
    <mergeCell ref="A1:C1"/>
    <mergeCell ref="A12:C12"/>
    <mergeCell ref="A4:C4"/>
    <mergeCell ref="A2:C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16" customWidth="1" min="1" max="1"/>
    <col width="55" customWidth="1" min="2" max="2"/>
    <col width="12" customWidth="1" min="3" max="3"/>
    <col width="12" customWidth="1" min="4" max="4"/>
  </cols>
  <sheetData>
    <row r="1" ht="30" customHeight="1">
      <c r="A1" s="1" t="inlineStr">
        <is>
          <t>Tiga Contoh Kasus Aplikasi</t>
        </is>
      </c>
      <c r="B1" s="2" t="n"/>
      <c r="C1" s="2" t="n"/>
      <c r="D1" s="3" t="n"/>
    </row>
    <row r="2"/>
    <row r="3">
      <c r="A3" s="4" t="inlineStr">
        <is>
          <t>KASUS 1: Kapan Pakai Moving Average vs Exponential Smoothing?</t>
        </is>
      </c>
      <c r="B3" s="2" t="n"/>
      <c r="C3" s="2" t="n"/>
      <c r="D3" s="3" t="n"/>
    </row>
    <row r="4" ht="35" customHeight="1">
      <c r="A4" s="6" t="inlineStr">
        <is>
          <t>Konteks</t>
        </is>
      </c>
      <c r="B4" s="5" t="inlineStr">
        <is>
          <t>Toko ritel punya data permintaan 12 bulan yang bertren naik. Manajer bingung pakai MA-3 atau ES untuk memesan stok bulan depan.</t>
        </is>
      </c>
      <c r="C4" s="2" t="n"/>
      <c r="D4" s="3" t="n"/>
    </row>
    <row r="5">
      <c r="A5" s="6" t="inlineStr">
        <is>
          <t>Hasil MA-3</t>
        </is>
      </c>
      <c r="B5" s="5" t="inlineStr">
        <is>
          <t>MAPE = 6.76%, MAD = 10.85 unit (window Bulan 4–12)</t>
        </is>
      </c>
      <c r="C5" s="2" t="n"/>
      <c r="D5" s="3" t="n"/>
    </row>
    <row r="6">
      <c r="A6" s="6" t="inlineStr">
        <is>
          <t>Hasil ES (α=0,3)</t>
        </is>
      </c>
      <c r="B6" s="5" t="inlineStr">
        <is>
          <t>MAPE = 10.09%, MAD = 16.29 unit (window sebanding)</t>
        </is>
      </c>
      <c r="C6" s="2" t="n"/>
      <c r="D6" s="3" t="n"/>
    </row>
    <row r="7" ht="55" customHeight="1">
      <c r="A7" s="6" t="inlineStr">
        <is>
          <t>Kesimpulan</t>
        </is>
      </c>
      <c r="B7" s="9" t="inlineStr">
        <is>
          <t>MA-3 lebih akurat pada data ini karena tren naik konsisten — α=0,3 terlalu kecil sehingga ES lamban mengejar tren (lag besar). Kalau data lebih stabil/tanpa tren, atau α dinaikkan, ES bisa lebih unggul. Coba naikkan α di DATA_ASUMSI dan lihat MAPE ES berubah di PERAMALAN_OTOMATIS.</t>
        </is>
      </c>
      <c r="C7" s="2" t="n"/>
      <c r="D7" s="3" t="n"/>
    </row>
    <row r="8"/>
    <row r="9">
      <c r="A9" s="4" t="inlineStr">
        <is>
          <t>KASUS 2: EOQ-ROP untuk Distributor Sparepart</t>
        </is>
      </c>
      <c r="B9" s="2" t="n"/>
      <c r="C9" s="2" t="n"/>
      <c r="D9" s="3" t="n"/>
    </row>
    <row r="10" ht="35" customHeight="1">
      <c r="A10" s="6" t="inlineStr">
        <is>
          <t>Konteks</t>
        </is>
      </c>
      <c r="B10" s="5" t="inlineStr">
        <is>
          <t>Distributor sparepart: D=6.000 unit/tahun, S=Rp250.000/order, H=Rp5.000/unit/tahun, d=20 unit/hari, L=7 hari, σ_d=5 unit/hari, target service level 90%.</t>
        </is>
      </c>
      <c r="C10" s="2" t="n"/>
      <c r="D10" s="3" t="n"/>
    </row>
    <row r="11" ht="55" customHeight="1">
      <c r="A11" s="6" t="inlineStr">
        <is>
          <t>Perhitungan</t>
        </is>
      </c>
      <c r="B11" s="5" t="inlineStr">
        <is>
          <t>EOQ = √(2×6.000×250.000/5.000) = 774.6 ≈ 775 unit/order. ROP tanpa SS = 20×7 = 140 unit. z(90%)=1.2816. Safety Stock = 1.2816×5×√7 = 16.95 ≈ 17 unit. ROP dengan SS = 140+17 = 157 unit.</t>
        </is>
      </c>
      <c r="C11" s="2" t="n"/>
      <c r="D11" s="3" t="n"/>
    </row>
    <row r="12" ht="35" customHeight="1">
      <c r="A12" s="6" t="inlineStr">
        <is>
          <t>Keputusan</t>
        </is>
      </c>
      <c r="B12" s="9" t="inlineStr">
        <is>
          <t>Pesan 775 unit setiap kali stok turun ke 157 unit — bukan 140 unit (tanpa buffer), supaya risiko kehabisan stok saat lead time ≤90% terlindungi.</t>
        </is>
      </c>
      <c r="C12" s="2" t="n"/>
      <c r="D12" s="3" t="n"/>
    </row>
    <row r="13"/>
    <row r="14">
      <c r="A14" s="4" t="inlineStr">
        <is>
          <t>KASUS 3: Newsvendor untuk Penjual Majalah/Koran</t>
        </is>
      </c>
      <c r="B14" s="2" t="n"/>
      <c r="C14" s="2" t="n"/>
      <c r="D14" s="3" t="n"/>
    </row>
    <row r="15" ht="35" customHeight="1">
      <c r="A15" s="6" t="inlineStr">
        <is>
          <t>Konteks</t>
        </is>
      </c>
      <c r="B15" s="5" t="inlineStr">
        <is>
          <t>Kios majalah: harga jual Rp15.000, biaya beli Rp8.000, nilai kembali (retur) ke penerbit Rp2.000, mean permintaan 500 eksemplar, SD 100 eksemplar per edisi.</t>
        </is>
      </c>
      <c r="C15" s="2" t="n"/>
      <c r="D15" s="3" t="n"/>
    </row>
    <row r="16" ht="45" customHeight="1">
      <c r="A16" s="6" t="inlineStr">
        <is>
          <t>Perhitungan</t>
        </is>
      </c>
      <c r="B16" s="5" t="inlineStr">
        <is>
          <t>Cu = 15.000-8.000 = 7.000. Co = 8.000-2.000 = 6.000. CR = 7.000/(7.000+6.000) = 0.5385 (53.85%). z(CR) = 0.0966. Q* = 500 + 0.0966×100 = 509.66 ≈ 510 eksemplar.</t>
        </is>
      </c>
      <c r="C16" s="2" t="n"/>
      <c r="D16" s="3" t="n"/>
    </row>
    <row r="17" ht="35" customHeight="1">
      <c r="A17" s="6" t="inlineStr">
        <is>
          <t>Keputusan</t>
        </is>
      </c>
      <c r="B17" s="9" t="inlineStr">
        <is>
          <t>Pesan 510 eksemplar per edisi — sedikit di atas mean karena Cu&gt;Co (margin jual lebih besar dari kerugian retur), jadi lebih baik sedikit kelebihan stok daripada kehabisan.</t>
        </is>
      </c>
      <c r="C17" s="2" t="n"/>
      <c r="D17" s="3" t="n"/>
    </row>
  </sheetData>
  <mergeCells count="14">
    <mergeCell ref="B10:D10"/>
    <mergeCell ref="A1:D1"/>
    <mergeCell ref="B11:D11"/>
    <mergeCell ref="A9:D9"/>
    <mergeCell ref="B5:D5"/>
    <mergeCell ref="B15:D15"/>
    <mergeCell ref="A3:D3"/>
    <mergeCell ref="B4:D4"/>
    <mergeCell ref="B17:D17"/>
    <mergeCell ref="B12:D12"/>
    <mergeCell ref="B7:D7"/>
    <mergeCell ref="B6:D6"/>
    <mergeCell ref="B16:D16"/>
    <mergeCell ref="A14:D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2026-07-11T20:34:37Z</dcterms:modified>
  <cp:lastModifiedBy>stdsquare2-generator</cp:lastModifiedBy>
</cp:coreProperties>
</file>