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KSI" sheetId="1" state="visible" r:id="rId1"/>
    <sheet xmlns:r="http://schemas.openxmlformats.org/officeDocument/2006/relationships" name="DATA-ASUMSI" sheetId="2" state="visible" r:id="rId2"/>
    <sheet xmlns:r="http://schemas.openxmlformats.org/officeDocument/2006/relationships" name="KALKULASI_MANUAL" sheetId="3" state="visible" r:id="rId3"/>
    <sheet xmlns:r="http://schemas.openxmlformats.org/officeDocument/2006/relationships" name="KALKULASI_OTOMATIS" sheetId="4" state="visible" r:id="rId4"/>
    <sheet xmlns:r="http://schemas.openxmlformats.org/officeDocument/2006/relationships" name="CONTOH_KASUS" sheetId="5" state="visible" r:id="rId5"/>
    <sheet xmlns:r="http://schemas.openxmlformats.org/officeDocument/2006/relationships" name="KESALAHAN_UMUM" sheetId="6" state="visible" r:id="rId6"/>
  </sheets>
  <definedNames/>
  <calcPr calcId="124519" fullCalcOnLoad="1"/>
</workbook>
</file>

<file path=xl/styles.xml><?xml version="1.0" encoding="utf-8"?>
<styleSheet xmlns="http://schemas.openxmlformats.org/spreadsheetml/2006/main">
  <numFmts count="2">
    <numFmt numFmtId="164" formatCode="&quot;Rp&quot; #,##0"/>
    <numFmt numFmtId="165" formatCode="0.0%"/>
  </numFmts>
  <fonts count="4">
    <font>
      <name val="Calibri"/>
      <family val="2"/>
      <color theme="1"/>
      <sz val="11"/>
      <scheme val="minor"/>
    </font>
    <font>
      <name val="Calibri"/>
      <b val="1"/>
      <color rgb="00FFFFFF"/>
      <sz val="11"/>
    </font>
    <font>
      <name val="Calibri"/>
      <sz val="10"/>
    </font>
    <font>
      <name val="Calibri"/>
      <b val="1"/>
      <sz val="10"/>
    </font>
  </fonts>
  <fills count="7">
    <fill>
      <patternFill/>
    </fill>
    <fill>
      <patternFill patternType="gray125"/>
    </fill>
    <fill>
      <patternFill patternType="solid">
        <fgColor rgb="00006B2D"/>
        <bgColor rgb="00006B2D"/>
      </patternFill>
    </fill>
    <fill>
      <patternFill patternType="solid">
        <fgColor rgb="0000C853"/>
        <bgColor rgb="0000C853"/>
      </patternFill>
    </fill>
    <fill>
      <patternFill patternType="solid">
        <fgColor rgb="00FFF9C4"/>
        <bgColor rgb="00FFF9C4"/>
      </patternFill>
    </fill>
    <fill>
      <patternFill patternType="solid">
        <fgColor rgb="00E3F2FD"/>
        <bgColor rgb="00E3F2FD"/>
      </patternFill>
    </fill>
    <fill>
      <patternFill patternType="solid">
        <fgColor rgb="00FF6F00"/>
        <bgColor rgb="00FF6F00"/>
      </patternFill>
    </fill>
  </fills>
  <borders count="6">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s>
  <cellStyleXfs count="1">
    <xf numFmtId="0" fontId="0" fillId="0" borderId="0"/>
  </cellStyleXfs>
  <cellXfs count="23">
    <xf numFmtId="0" fontId="0" fillId="0" borderId="0" pivotButton="0" quotePrefix="0" xfId="0"/>
    <xf numFmtId="0" fontId="1" fillId="2" borderId="1" applyAlignment="1" pivotButton="0" quotePrefix="0" xfId="0">
      <alignment horizontal="center" vertical="center" wrapText="1"/>
    </xf>
    <xf numFmtId="0" fontId="0" fillId="0" borderId="4" pivotButton="0" quotePrefix="0" xfId="0"/>
    <xf numFmtId="0" fontId="0" fillId="0" borderId="5" pivotButton="0" quotePrefix="0" xfId="0"/>
    <xf numFmtId="0" fontId="1" fillId="3" borderId="1" applyAlignment="1" pivotButton="0" quotePrefix="0" xfId="0">
      <alignment horizontal="left" vertical="center" indent="1"/>
    </xf>
    <xf numFmtId="0" fontId="2" fillId="0" borderId="1" applyAlignment="1" pivotButton="0" quotePrefix="0" xfId="0">
      <alignment horizontal="left" vertical="top" wrapText="1"/>
    </xf>
    <xf numFmtId="0" fontId="3" fillId="4" borderId="1" applyAlignment="1" pivotButton="0" quotePrefix="0" xfId="0">
      <alignment horizontal="left" vertical="top" wrapText="1"/>
    </xf>
    <xf numFmtId="0" fontId="3" fillId="0" borderId="1" applyAlignment="1" pivotButton="0" quotePrefix="0" xfId="0">
      <alignment horizontal="left" vertical="top" wrapText="1"/>
    </xf>
    <xf numFmtId="1" fontId="2" fillId="5" borderId="1" applyAlignment="1" pivotButton="0" quotePrefix="0" xfId="0">
      <alignment horizontal="left" vertical="top" wrapText="1"/>
    </xf>
    <xf numFmtId="0" fontId="3" fillId="5" borderId="1" applyAlignment="1" pivotButton="0" quotePrefix="0" xfId="0">
      <alignment horizontal="left" vertical="top" wrapText="1"/>
    </xf>
    <xf numFmtId="164" fontId="2" fillId="5" borderId="1" applyAlignment="1" pivotButton="0" quotePrefix="0" xfId="0">
      <alignment horizontal="left" vertical="top" wrapText="1"/>
    </xf>
    <xf numFmtId="9" fontId="2" fillId="5" borderId="1" applyAlignment="1" pivotButton="0" quotePrefix="0" xfId="0">
      <alignment horizontal="left" vertical="top" wrapText="1"/>
    </xf>
    <xf numFmtId="0" fontId="2" fillId="5" borderId="1" applyAlignment="1" pivotButton="0" quotePrefix="0" xfId="0">
      <alignment horizontal="left" vertical="top" wrapText="1"/>
    </xf>
    <xf numFmtId="164" fontId="2" fillId="0" borderId="1" applyAlignment="1" pivotButton="0" quotePrefix="0" xfId="0">
      <alignment horizontal="left" vertical="top" wrapText="1"/>
    </xf>
    <xf numFmtId="9" fontId="2" fillId="0" borderId="1" applyAlignment="1" pivotButton="0" quotePrefix="0" xfId="0">
      <alignment horizontal="left" vertical="top" wrapText="1"/>
    </xf>
    <xf numFmtId="164" fontId="2" fillId="4" borderId="1" applyAlignment="1" pivotButton="0" quotePrefix="0" xfId="0">
      <alignment horizontal="left" vertical="top" wrapText="1"/>
    </xf>
    <xf numFmtId="2" fontId="2" fillId="0" borderId="1" applyAlignment="1" pivotButton="0" quotePrefix="0" xfId="0">
      <alignment horizontal="left" vertical="top" wrapText="1"/>
    </xf>
    <xf numFmtId="0" fontId="1" fillId="6" borderId="1" applyAlignment="1" pivotButton="0" quotePrefix="0" xfId="0">
      <alignment horizontal="left" vertical="top" wrapText="1"/>
    </xf>
    <xf numFmtId="2" fontId="2" fillId="4" borderId="1" applyAlignment="1" pivotButton="0" quotePrefix="0" xfId="0">
      <alignment horizontal="left" vertical="top" wrapText="1"/>
    </xf>
    <xf numFmtId="165" fontId="2" fillId="0" borderId="1" applyAlignment="1" pivotButton="0" quotePrefix="0" xfId="0">
      <alignment horizontal="left" vertical="top" wrapText="1"/>
    </xf>
    <xf numFmtId="1" fontId="2" fillId="0" borderId="1" applyAlignment="1" pivotButton="0" quotePrefix="0" xfId="0">
      <alignment horizontal="left" vertical="top" wrapText="1"/>
    </xf>
    <xf numFmtId="0" fontId="2" fillId="4" borderId="1" applyAlignment="1" pivotButton="0" quotePrefix="0" xfId="0">
      <alignment horizontal="left" vertical="top" wrapText="1"/>
    </xf>
    <xf numFmtId="0" fontId="1" fillId="6" borderId="0" applyAlignment="1" pivotButton="0" quotePrefix="0" xfId="0">
      <alignment horizontal="left" vertical="center"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18"/>
  <sheetViews>
    <sheetView workbookViewId="0">
      <selection activeCell="A1" sqref="A1"/>
    </sheetView>
  </sheetViews>
  <sheetFormatPr baseColWidth="8" defaultRowHeight="15"/>
  <cols>
    <col width="6" customWidth="1" min="1" max="1"/>
    <col width="22" customWidth="1" min="2" max="2"/>
    <col width="40" customWidth="1" min="3" max="3"/>
    <col width="14" customWidth="1" min="4" max="4"/>
    <col width="14" customWidth="1" min="5" max="5"/>
    <col width="14" customWidth="1" min="6" max="6"/>
  </cols>
  <sheetData>
    <row r="1" ht="30" customHeight="1">
      <c r="A1" s="1" t="inlineStr">
        <is>
          <t>Excel Companion · Latihan GMROI + Open-to-Buy (OTB)</t>
        </is>
      </c>
      <c r="B1" s="2" t="n"/>
      <c r="C1" s="2" t="n"/>
      <c r="D1" s="2" t="n"/>
      <c r="E1" s="2" t="n"/>
      <c r="F1" s="3" t="n"/>
    </row>
    <row r="2"/>
    <row r="3" ht="22" customHeight="1">
      <c r="A3" s="4" t="inlineStr">
        <is>
          <t>Cara Pakai Workbook Ini</t>
        </is>
      </c>
      <c r="B3" s="2" t="n"/>
      <c r="C3" s="2" t="n"/>
      <c r="D3" s="2" t="n"/>
      <c r="E3" s="2" t="n"/>
      <c r="F3" s="3" t="n"/>
    </row>
    <row r="4" ht="55" customHeight="1">
      <c r="A4" s="5" t="inlineStr">
        <is>
          <t>Workbook ini melatih DUA alat kunci retail buyer/merchandiser: GMROI (Gross Margin Return on Inventory Investment) untuk menilai efisiensi modal yang ditanam di persediaan per kategori produk, dan Open-to-Buy (OTB) untuk merencanakan anggaran pembelian bulanan. Sel biru muda BOLEH diubah (input) — sel kuning berisi FORMULA HIDUP yang otomatis menghitung ulang.</t>
        </is>
      </c>
      <c r="B4" s="2" t="n"/>
      <c r="C4" s="2" t="n"/>
      <c r="D4" s="2" t="n"/>
      <c r="E4" s="2" t="n"/>
      <c r="F4" s="3" t="n"/>
    </row>
    <row r="5"/>
    <row r="6" ht="22" customHeight="1">
      <c r="A6" s="4" t="inlineStr">
        <is>
          <t>Ringkasan Formula</t>
        </is>
      </c>
      <c r="B6" s="2" t="n"/>
      <c r="C6" s="2" t="n"/>
      <c r="D6" s="2" t="n"/>
      <c r="E6" s="2" t="n"/>
      <c r="F6" s="3" t="n"/>
    </row>
    <row r="7">
      <c r="A7" s="6" t="inlineStr">
        <is>
          <t>GMROI = Margin Kotor (Rp) ÷ Stok Rata-rata pada Harga Pokok (Rp)</t>
        </is>
      </c>
      <c r="B7" s="2" t="n"/>
      <c r="C7" s="2" t="n"/>
      <c r="D7" s="2" t="n"/>
      <c r="E7" s="2" t="n"/>
      <c r="F7" s="3" t="n"/>
    </row>
    <row r="8" ht="55" customHeight="1">
      <c r="A8" s="5" t="inlineStr">
        <is>
          <t>Margin Kotor (Rp) = Penjualan (Rp) × %Margin Kotor. PENTING: kalau data stok yang tersedia tercatat pada HARGA JUAL (retail) — umum pada sistem retail inventory method — WAJIB dikonversi dulu ke harga pokok: Stok pada Harga Pokok = Stok pada Harga Jual × (1 − %Margin Kotor). Ini kesalahan paling umum kalau dilewati (lihat KALKULASI_MANUAL dan KESALAHAN_UMUM).</t>
        </is>
      </c>
      <c r="B8" s="2" t="n"/>
      <c r="C8" s="2" t="n"/>
      <c r="D8" s="2" t="n"/>
      <c r="E8" s="2" t="n"/>
      <c r="F8" s="3" t="n"/>
    </row>
    <row r="9"/>
    <row r="10">
      <c r="A10" s="6" t="inlineStr">
        <is>
          <t>OTB (Rp) = (Rencana Penjualan + Rencana Markdown + Target Stok Akhir/EOM) − (Stok Awal/BOM + On-Order)</t>
        </is>
      </c>
      <c r="B10" s="2" t="n"/>
      <c r="C10" s="2" t="n"/>
      <c r="D10" s="2" t="n"/>
      <c r="E10" s="2" t="n"/>
      <c r="F10" s="3" t="n"/>
    </row>
    <row r="11" ht="45" customHeight="1">
      <c r="A11" s="5" t="inlineStr">
        <is>
          <t>Formula sama persis dengan widget pendamping 'Open-to-buy: anggaran pembelian retail' — OTB positif = masih ada ruang anggaran untuk PO baru; OTB negatif = sinyal over-bought (stok + on-order sudah melebihi kebutuhan periode itu), BUKAN kesalahan rumus.</t>
        </is>
      </c>
      <c r="B11" s="2" t="n"/>
      <c r="C11" s="2" t="n"/>
      <c r="D11" s="2" t="n"/>
      <c r="E11" s="2" t="n"/>
      <c r="F11" s="3" t="n"/>
    </row>
    <row r="12"/>
    <row r="13" ht="22" customHeight="1">
      <c r="A13" s="4" t="inlineStr">
        <is>
          <t>Daftar Sheet</t>
        </is>
      </c>
      <c r="B13" s="2" t="n"/>
      <c r="C13" s="2" t="n"/>
      <c r="D13" s="2" t="n"/>
      <c r="E13" s="2" t="n"/>
      <c r="F13" s="3" t="n"/>
    </row>
    <row r="14" ht="24" customHeight="1">
      <c r="A14" s="7" t="inlineStr">
        <is>
          <t>1.</t>
        </is>
      </c>
      <c r="B14" s="6" t="inlineStr">
        <is>
          <t>DATA-ASUMSI</t>
        </is>
      </c>
      <c r="C14" s="5" t="inlineStr">
        <is>
          <t>Data 5 kategori retail (GMROI) + rencana bulanan 6 bulan (OTB)</t>
        </is>
      </c>
      <c r="D14" s="2" t="n"/>
      <c r="E14" s="2" t="n"/>
      <c r="F14" s="3" t="n"/>
    </row>
    <row r="15" ht="24" customHeight="1">
      <c r="A15" s="7" t="inlineStr">
        <is>
          <t>2.</t>
        </is>
      </c>
      <c r="B15" s="6" t="inlineStr">
        <is>
          <t>KALKULASI_MANUAL</t>
        </is>
      </c>
      <c r="C15" s="5" t="inlineStr">
        <is>
          <t>GMROI bertahap (dengan konversi harga-jual-&gt;pokok) + OTB bertahap 1 bulan</t>
        </is>
      </c>
      <c r="D15" s="2" t="n"/>
      <c r="E15" s="2" t="n"/>
      <c r="F15" s="3" t="n"/>
    </row>
    <row r="16" ht="24" customHeight="1">
      <c r="A16" s="7" t="inlineStr">
        <is>
          <t>3.</t>
        </is>
      </c>
      <c r="B16" s="6" t="inlineStr">
        <is>
          <t>KALKULASI_OTOMATIS</t>
        </is>
      </c>
      <c r="C16" s="5" t="inlineStr">
        <is>
          <t>Tabel formula hidup: GMROI semua kategori + OTB semua bulan</t>
        </is>
      </c>
      <c r="D16" s="2" t="n"/>
      <c r="E16" s="2" t="n"/>
      <c r="F16" s="3" t="n"/>
    </row>
    <row r="17" ht="24" customHeight="1">
      <c r="A17" s="7" t="inlineStr">
        <is>
          <t>4.</t>
        </is>
      </c>
      <c r="B17" s="6" t="inlineStr">
        <is>
          <t>CONTOH_KASUS</t>
        </is>
      </c>
      <c r="C17" s="5" t="inlineStr">
        <is>
          <t>3 skenario keputusan buyer/merchandiser</t>
        </is>
      </c>
      <c r="D17" s="2" t="n"/>
      <c r="E17" s="2" t="n"/>
      <c r="F17" s="3" t="n"/>
    </row>
    <row r="18" ht="24" customHeight="1">
      <c r="A18" s="7" t="inlineStr">
        <is>
          <t>5.</t>
        </is>
      </c>
      <c r="B18" s="6" t="inlineStr">
        <is>
          <t>KESALAHAN_UMUM</t>
        </is>
      </c>
      <c r="C18" s="5" t="inlineStr">
        <is>
          <t>5 kesalahan tersering + cara verifikasi</t>
        </is>
      </c>
      <c r="D18" s="2" t="n"/>
      <c r="E18" s="2" t="n"/>
      <c r="F18" s="3" t="n"/>
    </row>
  </sheetData>
  <mergeCells count="14">
    <mergeCell ref="A11:F11"/>
    <mergeCell ref="C18:F18"/>
    <mergeCell ref="A10:F10"/>
    <mergeCell ref="C17:F17"/>
    <mergeCell ref="A13:F13"/>
    <mergeCell ref="A1:F1"/>
    <mergeCell ref="A8:F8"/>
    <mergeCell ref="A6:F6"/>
    <mergeCell ref="C16:F16"/>
    <mergeCell ref="C15:F15"/>
    <mergeCell ref="A4:F4"/>
    <mergeCell ref="C14:F14"/>
    <mergeCell ref="A3:F3"/>
    <mergeCell ref="A7:F7"/>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21"/>
  <sheetViews>
    <sheetView workbookViewId="0">
      <selection activeCell="A1" sqref="A1"/>
    </sheetView>
  </sheetViews>
  <sheetFormatPr baseColWidth="8" defaultRowHeight="15"/>
  <cols>
    <col width="6" customWidth="1" min="1" max="1"/>
    <col width="24" customWidth="1" min="2" max="2"/>
    <col width="18" customWidth="1" min="3" max="3"/>
    <col width="15" customWidth="1" min="4" max="4"/>
    <col width="18" customWidth="1" min="5" max="5"/>
    <col width="18" customWidth="1" min="6" max="6"/>
    <col width="46" customWidth="1" min="7" max="7"/>
  </cols>
  <sheetData>
    <row r="1" ht="30" customHeight="1">
      <c r="A1" s="1" t="inlineStr">
        <is>
          <t>Data &amp; Asumsi: Kategori Retail (GMROI) + Rencana Bulanan (OTB)</t>
        </is>
      </c>
      <c r="B1" s="2" t="n"/>
      <c r="C1" s="2" t="n"/>
      <c r="D1" s="2" t="n"/>
      <c r="E1" s="2" t="n"/>
      <c r="F1" s="2" t="n"/>
      <c r="G1" s="3" t="n"/>
    </row>
    <row r="2" ht="30" customHeight="1">
      <c r="A2" s="5" t="inlineStr">
        <is>
          <t>Angka ilustratif toko retail multi-kategori (bukan data riil klien). Sel biru muda = input yang boleh diubah — semua sheet lain menarik nilai dari sheet ini via referensi lintas-sheet.</t>
        </is>
      </c>
      <c r="B2" s="2" t="n"/>
      <c r="C2" s="2" t="n"/>
      <c r="D2" s="2" t="n"/>
      <c r="E2" s="2" t="n"/>
      <c r="F2" s="2" t="n"/>
      <c r="G2" s="3" t="n"/>
    </row>
    <row r="3"/>
    <row r="4" ht="22" customHeight="1">
      <c r="A4" s="4" t="inlineStr">
        <is>
          <t>Blok A — Data Kategori Retail untuk GMROI (per bulan)</t>
        </is>
      </c>
      <c r="B4" s="2" t="n"/>
      <c r="C4" s="2" t="n"/>
      <c r="D4" s="2" t="n"/>
      <c r="E4" s="2" t="n"/>
      <c r="F4" s="2" t="n"/>
      <c r="G4" s="3" t="n"/>
    </row>
    <row r="5">
      <c r="A5" s="1" t="inlineStr">
        <is>
          <t>No.</t>
        </is>
      </c>
      <c r="B5" s="1" t="inlineStr">
        <is>
          <t>Kategori</t>
        </is>
      </c>
      <c r="C5" s="1" t="inlineStr">
        <is>
          <t>Penjualan (Rp/bulan)</t>
        </is>
      </c>
      <c r="D5" s="1" t="inlineStr">
        <is>
          <t>% Margin Kotor</t>
        </is>
      </c>
      <c r="E5" s="1" t="inlineStr">
        <is>
          <t>Basis Input Stok</t>
        </is>
      </c>
      <c r="F5" s="1" t="inlineStr">
        <is>
          <t>Stok Rata-rata (Rp, sesuai Basis)</t>
        </is>
      </c>
      <c r="G5" s="1" t="inlineStr">
        <is>
          <t>Catatan</t>
        </is>
      </c>
    </row>
    <row r="6" ht="48" customHeight="1">
      <c r="A6" s="8" t="n">
        <v>1</v>
      </c>
      <c r="B6" s="9" t="inlineStr">
        <is>
          <t>Elektronik &amp; Gadget</t>
        </is>
      </c>
      <c r="C6" s="10" t="n">
        <v>220000000</v>
      </c>
      <c r="D6" s="11" t="n">
        <v>0.15</v>
      </c>
      <c r="E6" s="12" t="inlineStr">
        <is>
          <t>Harga Pokok</t>
        </is>
      </c>
      <c r="F6" s="10" t="n">
        <v>140000000</v>
      </c>
      <c r="G6" s="5" t="inlineStr">
        <is>
          <t>Sistem inventory sudah mencatat stok pada harga pokok — tidak perlu konversi.</t>
        </is>
      </c>
    </row>
    <row r="7" ht="48" customHeight="1">
      <c r="A7" s="8" t="n">
        <v>2</v>
      </c>
      <c r="B7" s="9" t="inlineStr">
        <is>
          <t>Fesyen &amp; Aksesoris</t>
        </is>
      </c>
      <c r="C7" s="10" t="n">
        <v>100000000</v>
      </c>
      <c r="D7" s="11" t="n">
        <v>0.4</v>
      </c>
      <c r="E7" s="12" t="inlineStr">
        <is>
          <t>Harga Jual</t>
        </is>
      </c>
      <c r="F7" s="10" t="n">
        <v>150000000</v>
      </c>
      <c r="G7" s="5" t="inlineStr">
        <is>
          <t>Sistem retail method mencatat stok pada HARGA JUAL — WAJIB dikonversi ke harga pokok sebelum hitung GMROI (lihat KALKULASI_MANUAL).</t>
        </is>
      </c>
    </row>
    <row r="8" ht="48" customHeight="1">
      <c r="A8" s="8" t="n">
        <v>3</v>
      </c>
      <c r="B8" s="9" t="inlineStr">
        <is>
          <t>Mie Instan &amp; Sembako</t>
        </is>
      </c>
      <c r="C8" s="10" t="n">
        <v>180000000</v>
      </c>
      <c r="D8" s="11" t="n">
        <v>0.22</v>
      </c>
      <c r="E8" s="12" t="inlineStr">
        <is>
          <t>Harga Pokok</t>
        </is>
      </c>
      <c r="F8" s="10" t="n">
        <v>60000000</v>
      </c>
      <c r="G8" s="5" t="inlineStr">
        <is>
          <t>Basis harga pokok — tidak perlu konversi.</t>
        </is>
      </c>
    </row>
    <row r="9" ht="48" customHeight="1">
      <c r="A9" s="8" t="n">
        <v>4</v>
      </c>
      <c r="B9" s="9" t="inlineStr">
        <is>
          <t>Kecantikan &amp; Perawatan</t>
        </is>
      </c>
      <c r="C9" s="10" t="n">
        <v>90000000</v>
      </c>
      <c r="D9" s="11" t="n">
        <v>0.45</v>
      </c>
      <c r="E9" s="12" t="inlineStr">
        <is>
          <t>Harga Jual</t>
        </is>
      </c>
      <c r="F9" s="10" t="n">
        <v>50000000</v>
      </c>
      <c r="G9" s="5" t="inlineStr">
        <is>
          <t>Basis harga jual — dikonversi otomatis di KALKULASI_OTOMATIS (formula IF per basis).</t>
        </is>
      </c>
    </row>
    <row r="10" ht="48" customHeight="1">
      <c r="A10" s="8" t="n">
        <v>5</v>
      </c>
      <c r="B10" s="9" t="inlineStr">
        <is>
          <t>Alat Tulis &amp; Kantor</t>
        </is>
      </c>
      <c r="C10" s="10" t="n">
        <v>60000000</v>
      </c>
      <c r="D10" s="11" t="n">
        <v>0.3</v>
      </c>
      <c r="E10" s="12" t="inlineStr">
        <is>
          <t>Harga Pokok</t>
        </is>
      </c>
      <c r="F10" s="10" t="n">
        <v>40000000</v>
      </c>
      <c r="G10" s="5" t="inlineStr">
        <is>
          <t>Basis harga pokok — tidak perlu konversi.</t>
        </is>
      </c>
    </row>
    <row r="11"/>
    <row r="12" ht="22" customHeight="1">
      <c r="A12" s="4" t="inlineStr">
        <is>
          <t>Blok B — Rencana Bulanan untuk Open-to-Buy (kategori: Fesyen &amp; Aksesoris — Toko Utama)</t>
        </is>
      </c>
      <c r="B12" s="2" t="n"/>
      <c r="C12" s="2" t="n"/>
      <c r="D12" s="2" t="n"/>
      <c r="E12" s="2" t="n"/>
      <c r="F12" s="2" t="n"/>
      <c r="G12" s="3" t="n"/>
    </row>
    <row r="13" ht="45" customHeight="1">
      <c r="A13" s="5" t="inlineStr">
        <is>
          <t>Asumsi: realisasi = rencana, sehingga Stok Awal/BOM bulan berikutnya = Target Stok Akhir/EOM bulan sebelumnya (kolom Stok Awal/BOM Februari s.d. Juni adalah FORMULA yang menarik EOM bulan lalu, bukan input manual berulang). Di dunia nyata, BOM aktual bisa berbeda dari target EOM karena varians penjualan realisasi.</t>
        </is>
      </c>
      <c r="B13" s="2" t="n"/>
      <c r="C13" s="2" t="n"/>
      <c r="D13" s="2" t="n"/>
      <c r="E13" s="2" t="n"/>
      <c r="F13" s="2" t="n"/>
      <c r="G13" s="3" t="n"/>
    </row>
    <row r="14"/>
    <row r="15">
      <c r="A15" s="1" t="inlineStr">
        <is>
          <t>Bulan</t>
        </is>
      </c>
      <c r="B15" s="1" t="inlineStr">
        <is>
          <t>Stok Awal/BOM (Rp)</t>
        </is>
      </c>
      <c r="C15" s="1" t="inlineStr">
        <is>
          <t>Rencana Penjualan (Rp)</t>
        </is>
      </c>
      <c r="D15" s="1" t="inlineStr">
        <is>
          <t>Rencana Markdown (Rp)</t>
        </is>
      </c>
      <c r="E15" s="1" t="inlineStr">
        <is>
          <t>Target Stok Akhir/EOM (Rp)</t>
        </is>
      </c>
      <c r="F15" s="1" t="inlineStr">
        <is>
          <t>On-Order (Rp)</t>
        </is>
      </c>
    </row>
    <row r="16">
      <c r="A16" s="9" t="inlineStr">
        <is>
          <t>Januari</t>
        </is>
      </c>
      <c r="B16" s="10" t="n">
        <v>50000000</v>
      </c>
      <c r="C16" s="10" t="n">
        <v>80000000</v>
      </c>
      <c r="D16" s="10" t="n">
        <v>5000000</v>
      </c>
      <c r="E16" s="10" t="n">
        <v>60000000</v>
      </c>
      <c r="F16" s="10" t="n">
        <v>20000000</v>
      </c>
    </row>
    <row r="17">
      <c r="A17" s="9" t="inlineStr">
        <is>
          <t>Februari</t>
        </is>
      </c>
      <c r="B17" s="13">
        <f>E16</f>
        <v/>
      </c>
      <c r="C17" s="10" t="n">
        <v>70000000</v>
      </c>
      <c r="D17" s="10" t="n">
        <v>4000000</v>
      </c>
      <c r="E17" s="10" t="n">
        <v>65000000</v>
      </c>
      <c r="F17" s="10" t="n">
        <v>90000000</v>
      </c>
    </row>
    <row r="18">
      <c r="A18" s="9" t="inlineStr">
        <is>
          <t>Maret</t>
        </is>
      </c>
      <c r="B18" s="13">
        <f>E17</f>
        <v/>
      </c>
      <c r="C18" s="10" t="n">
        <v>75000000</v>
      </c>
      <c r="D18" s="10" t="n">
        <v>6000000</v>
      </c>
      <c r="E18" s="10" t="n">
        <v>55000000</v>
      </c>
      <c r="F18" s="10" t="n">
        <v>30000000</v>
      </c>
    </row>
    <row r="19">
      <c r="A19" s="9" t="inlineStr">
        <is>
          <t>April</t>
        </is>
      </c>
      <c r="B19" s="13">
        <f>E18</f>
        <v/>
      </c>
      <c r="C19" s="10" t="n">
        <v>85000000</v>
      </c>
      <c r="D19" s="10" t="n">
        <v>3000000</v>
      </c>
      <c r="E19" s="10" t="n">
        <v>58000000</v>
      </c>
      <c r="F19" s="10" t="n">
        <v>40000000</v>
      </c>
    </row>
    <row r="20">
      <c r="A20" s="9" t="inlineStr">
        <is>
          <t>Mei</t>
        </is>
      </c>
      <c r="B20" s="13">
        <f>E19</f>
        <v/>
      </c>
      <c r="C20" s="10" t="n">
        <v>90000000</v>
      </c>
      <c r="D20" s="10" t="n">
        <v>8000000</v>
      </c>
      <c r="E20" s="10" t="n">
        <v>62000000</v>
      </c>
      <c r="F20" s="10" t="n">
        <v>45000000</v>
      </c>
    </row>
    <row r="21">
      <c r="A21" s="9" t="inlineStr">
        <is>
          <t>Juni</t>
        </is>
      </c>
      <c r="B21" s="13">
        <f>E20</f>
        <v/>
      </c>
      <c r="C21" s="10" t="n">
        <v>95000000</v>
      </c>
      <c r="D21" s="10" t="n">
        <v>5000000</v>
      </c>
      <c r="E21" s="10" t="n">
        <v>65000000</v>
      </c>
      <c r="F21" s="10" t="n">
        <v>50000000</v>
      </c>
    </row>
  </sheetData>
  <mergeCells count="5">
    <mergeCell ref="A13:G13"/>
    <mergeCell ref="A1:G1"/>
    <mergeCell ref="A12:G12"/>
    <mergeCell ref="A4:G4"/>
    <mergeCell ref="A2:G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44"/>
  <sheetViews>
    <sheetView workbookViewId="0">
      <selection activeCell="A1" sqref="A1"/>
    </sheetView>
  </sheetViews>
  <sheetFormatPr baseColWidth="8" defaultRowHeight="15"/>
  <cols>
    <col width="58" customWidth="1" min="1" max="1"/>
    <col width="20" customWidth="1" min="2" max="2"/>
    <col width="14" customWidth="1" min="3" max="3"/>
    <col width="14" customWidth="1" min="4" max="4"/>
  </cols>
  <sheetData>
    <row r="1" ht="30" customHeight="1">
      <c r="A1" s="1" t="inlineStr">
        <is>
          <t>Kalkulasi Manual Bertahap: GMROI + Open-to-Buy</t>
        </is>
      </c>
      <c r="B1" s="2" t="n"/>
      <c r="C1" s="2" t="n"/>
      <c r="D1" s="3" t="n"/>
    </row>
    <row r="2"/>
    <row r="3" ht="22" customHeight="1">
      <c r="A3" s="4" t="inlineStr">
        <is>
          <t>Bagian A — GMROI Bertahap: Kategori Fesyen &amp; Aksesoris</t>
        </is>
      </c>
      <c r="B3" s="2" t="n"/>
      <c r="C3" s="2" t="n"/>
      <c r="D3" s="3" t="n"/>
    </row>
    <row r="4" ht="40" customHeight="1">
      <c r="A4" s="5" t="inlineStr">
        <is>
          <t>Kategori ini SENGAJA dipilih karena basis input stoknya = HARGA JUAL (lihat 'DATA-ASUMSI'!E7) — kasus paling sering salah dihitung. Semua sel di bawah menarik nilai dari DATA-ASUMSI baris 7.</t>
        </is>
      </c>
      <c r="B4" s="2" t="n"/>
      <c r="C4" s="2" t="n"/>
      <c r="D4" s="3" t="n"/>
    </row>
    <row r="5"/>
    <row r="6" ht="22" customHeight="1">
      <c r="A6" s="4" t="inlineStr">
        <is>
          <t>Langkah 1 — Margin Kotor (Rp)</t>
        </is>
      </c>
      <c r="B6" s="2" t="n"/>
      <c r="C6" s="2" t="n"/>
      <c r="D6" s="3" t="n"/>
    </row>
    <row r="7">
      <c r="A7" s="5" t="inlineStr">
        <is>
          <t>Penjualan (Rp/bulan)</t>
        </is>
      </c>
      <c r="B7" s="13">
        <f>'DATA-ASUMSI'!C7</f>
        <v/>
      </c>
    </row>
    <row r="8">
      <c r="A8" s="5" t="inlineStr">
        <is>
          <t>% Margin Kotor</t>
        </is>
      </c>
      <c r="B8" s="14">
        <f>'DATA-ASUMSI'!D7</f>
        <v/>
      </c>
    </row>
    <row r="9">
      <c r="A9" s="6" t="inlineStr">
        <is>
          <t>Margin Kotor (Rp) = Penjualan × %Margin Kotor</t>
        </is>
      </c>
      <c r="B9" s="15">
        <f>B7*B8</f>
        <v/>
      </c>
    </row>
    <row r="10"/>
    <row r="11" ht="22" customHeight="1">
      <c r="A11" s="4" t="inlineStr">
        <is>
          <t>Langkah 2 — Konversi Stok dari Harga Jual ke Harga Pokok</t>
        </is>
      </c>
      <c r="B11" s="2" t="n"/>
      <c r="C11" s="2" t="n"/>
      <c r="D11" s="3" t="n"/>
    </row>
    <row r="12">
      <c r="A12" s="5" t="inlineStr">
        <is>
          <t>Basis Input Stok Kategori Ini</t>
        </is>
      </c>
      <c r="B12" s="5">
        <f>'DATA-ASUMSI'!E7</f>
        <v/>
      </c>
    </row>
    <row r="13">
      <c r="A13" s="5" t="inlineStr">
        <is>
          <t>Stok Rata-rata pada Harga Jual (Rp) — SEBELUM konversi</t>
        </is>
      </c>
      <c r="B13" s="13">
        <f>'DATA-ASUMSI'!F7</f>
        <v/>
      </c>
    </row>
    <row r="14">
      <c r="A14" s="5" t="inlineStr">
        <is>
          <t>Faktor Konversi = (1 − %Margin Kotor)</t>
        </is>
      </c>
      <c r="B14" s="16">
        <f>1-B8</f>
        <v/>
      </c>
    </row>
    <row r="15">
      <c r="A15" s="6" t="inlineStr">
        <is>
          <t>Stok Rata-rata pada Harga Pokok (Rp) = Stok Harga Jual × Faktor Konversi</t>
        </is>
      </c>
      <c r="B15" s="15">
        <f>B13*B14</f>
        <v/>
      </c>
    </row>
    <row r="16"/>
    <row r="17" ht="55" customHeight="1">
      <c r="A17" s="17" t="inlineStr">
        <is>
          <t>Kenapa dikonversi? GMROI membandingkan UNTUNG (margin kotor, Rp) dengan MODAL yang benar-benar ditanam di persediaan pada HARGA POKOK — bukan nilai jual potensialnya. Kalau pembagi (stok) masih dalam harga jual, ia sudah memuat markup margin yang belum menjadi biaya riil persediaan, sehingga GMROI hasilnya UNDERSTATE (tampak lebih rendah dari kondisi sebenarnya).</t>
        </is>
      </c>
      <c r="B17" s="2" t="n"/>
      <c r="C17" s="2" t="n"/>
      <c r="D17" s="3" t="n"/>
    </row>
    <row r="18"/>
    <row r="19" ht="22" customHeight="1">
      <c r="A19" s="4" t="inlineStr">
        <is>
          <t>Langkah 3 — GMROI (Benar, dengan Konversi)</t>
        </is>
      </c>
      <c r="B19" s="2" t="n"/>
      <c r="C19" s="2" t="n"/>
      <c r="D19" s="3" t="n"/>
    </row>
    <row r="20">
      <c r="A20" s="6" t="inlineStr">
        <is>
          <t>GMROI = Margin Kotor (Rp) ÷ Stok pada Harga Pokok (Rp)</t>
        </is>
      </c>
      <c r="B20" s="18">
        <f>B9/B15</f>
        <v/>
      </c>
    </row>
    <row r="21"/>
    <row r="22" ht="22" customHeight="1">
      <c r="A22" s="4" t="inlineStr">
        <is>
          <t>Langkah 4 (pembanding) — GMROI SALAH Tanpa Konversi</t>
        </is>
      </c>
      <c r="B22" s="2" t="n"/>
      <c r="C22" s="2" t="n"/>
      <c r="D22" s="3" t="n"/>
    </row>
    <row r="23">
      <c r="A23" s="5" t="inlineStr">
        <is>
          <t>GMROI (SALAH) = Margin Kotor (Rp) ÷ Stok pada Harga Jual (Rp, TANPA konversi)</t>
        </is>
      </c>
      <c r="B23" s="16">
        <f>B9/B13</f>
        <v/>
      </c>
    </row>
    <row r="24">
      <c r="A24" s="5" t="inlineStr">
        <is>
          <t>Selisih GMROI SALAH terhadap GMROI BENAR (%)</t>
        </is>
      </c>
      <c r="B24" s="19">
        <f>(B23-B20)/B20</f>
        <v/>
      </c>
    </row>
    <row r="25" ht="45" customHeight="1">
      <c r="A25" s="5" t="inlineStr">
        <is>
          <t>Selisih negatif di atas menunjukkan GMROI SALAH lebih rendah dari GMROI BENAR — lupa konversi membuat kategori tampak kurang efisien dari kenyataannya, bisa memicu keputusan keliru (mis. memangkas alokasi modal ke kategori yang sebenarnya sehat).</t>
        </is>
      </c>
      <c r="B25" s="2" t="n"/>
      <c r="C25" s="2" t="n"/>
      <c r="D25" s="3" t="n"/>
    </row>
    <row r="26"/>
    <row r="27" ht="22" customHeight="1">
      <c r="A27" s="4" t="inlineStr">
        <is>
          <t>Bagian B — Open-to-Buy Bertahap: Bulan Januari</t>
        </is>
      </c>
      <c r="B27" s="2" t="n"/>
      <c r="C27" s="2" t="n"/>
      <c r="D27" s="3" t="n"/>
    </row>
    <row r="28" ht="30" customHeight="1">
      <c r="A28" s="5" t="inlineStr">
        <is>
          <t>Kategori: Fesyen &amp; Aksesoris — Toko Utama. Semua sel menarik nilai dari DATA-ASUMSI baris 16 (baris data Januari di Blok B).</t>
        </is>
      </c>
      <c r="B28" s="2" t="n"/>
      <c r="C28" s="2" t="n"/>
      <c r="D28" s="3" t="n"/>
    </row>
    <row r="29"/>
    <row r="30" ht="22" customHeight="1">
      <c r="A30" s="4" t="inlineStr">
        <is>
          <t>Langkah 1 — Total Kebutuhan Bulan Ini</t>
        </is>
      </c>
      <c r="B30" s="2" t="n"/>
      <c r="C30" s="2" t="n"/>
      <c r="D30" s="3" t="n"/>
    </row>
    <row r="31">
      <c r="A31" s="5" t="inlineStr">
        <is>
          <t>Rencana Penjualan (Rp)</t>
        </is>
      </c>
      <c r="B31" s="13">
        <f>'DATA-ASUMSI'!C16</f>
        <v/>
      </c>
    </row>
    <row r="32">
      <c r="A32" s="5" t="inlineStr">
        <is>
          <t>Rencana Markdown (Rp)</t>
        </is>
      </c>
      <c r="B32" s="13">
        <f>'DATA-ASUMSI'!D16</f>
        <v/>
      </c>
    </row>
    <row r="33">
      <c r="A33" s="5" t="inlineStr">
        <is>
          <t>Target Stok Akhir/EOM (Rp)</t>
        </is>
      </c>
      <c r="B33" s="13">
        <f>'DATA-ASUMSI'!E16</f>
        <v/>
      </c>
    </row>
    <row r="34">
      <c r="A34" s="6" t="inlineStr">
        <is>
          <t>Total Kebutuhan (Rp) = Rencana Penjualan + Rencana Markdown + Target EOM</t>
        </is>
      </c>
      <c r="B34" s="15">
        <f>SUM(B31:B33)</f>
        <v/>
      </c>
    </row>
    <row r="35"/>
    <row r="36" ht="22" customHeight="1">
      <c r="A36" s="4" t="inlineStr">
        <is>
          <t>Langkah 2 — Total Persediaan yang Sudah Tersedia</t>
        </is>
      </c>
      <c r="B36" s="2" t="n"/>
      <c r="C36" s="2" t="n"/>
      <c r="D36" s="3" t="n"/>
    </row>
    <row r="37">
      <c r="A37" s="5" t="inlineStr">
        <is>
          <t>Stok Awal/BOM (Rp)</t>
        </is>
      </c>
      <c r="B37" s="13">
        <f>'DATA-ASUMSI'!B16</f>
        <v/>
      </c>
    </row>
    <row r="38">
      <c r="A38" s="5" t="inlineStr">
        <is>
          <t>On-Order — barang sudah dipesan, belum tiba (Rp)</t>
        </is>
      </c>
      <c r="B38" s="13">
        <f>'DATA-ASUMSI'!F16</f>
        <v/>
      </c>
    </row>
    <row r="39">
      <c r="A39" s="6" t="inlineStr">
        <is>
          <t>Total Tersedia (Rp) = Stok Awal/BOM + On-Order</t>
        </is>
      </c>
      <c r="B39" s="15">
        <f>SUM(B37:B38)</f>
        <v/>
      </c>
    </row>
    <row r="40"/>
    <row r="41" ht="22" customHeight="1">
      <c r="A41" s="4" t="inlineStr">
        <is>
          <t>Langkah 3 — Open-to-Buy</t>
        </is>
      </c>
      <c r="B41" s="2" t="n"/>
      <c r="C41" s="2" t="n"/>
      <c r="D41" s="3" t="n"/>
    </row>
    <row r="42">
      <c r="A42" s="6" t="inlineStr">
        <is>
          <t>OTB (Rp) = Total Kebutuhan − Total Tersedia</t>
        </is>
      </c>
      <c r="B42" s="15">
        <f>B34-B39</f>
        <v/>
      </c>
    </row>
    <row r="43"/>
    <row r="44" ht="45" customHeight="1">
      <c r="A44" s="5" t="inlineStr">
        <is>
          <t>OTB positif berarti masih ada ruang anggaran pembelian baru yang boleh dikomit bulan ini, setelah memperhitungkan stok yang sudah ada (BOM) dan barang yang sudah dipesan (on-order). Lihat KALKULASI_OTOMATIS untuk tabel 6 bulan penuh — salah satu bulan SENGAJA menghasilkan OTB negatif (over-bought) sebagai latihan interpretasi.</t>
        </is>
      </c>
      <c r="B44" s="2" t="n"/>
      <c r="C44" s="2" t="n"/>
      <c r="D44" s="3" t="n"/>
    </row>
  </sheetData>
  <mergeCells count="15">
    <mergeCell ref="A1:D1"/>
    <mergeCell ref="A17:D17"/>
    <mergeCell ref="A27:D27"/>
    <mergeCell ref="A6:D6"/>
    <mergeCell ref="A22:D22"/>
    <mergeCell ref="A4:D4"/>
    <mergeCell ref="A3:D3"/>
    <mergeCell ref="A30:D30"/>
    <mergeCell ref="A25:D25"/>
    <mergeCell ref="A41:D41"/>
    <mergeCell ref="A19:D19"/>
    <mergeCell ref="A11:D11"/>
    <mergeCell ref="A28:D28"/>
    <mergeCell ref="A36:D36"/>
    <mergeCell ref="A44:D44"/>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J27"/>
  <sheetViews>
    <sheetView workbookViewId="0">
      <selection activeCell="A1" sqref="A1"/>
    </sheetView>
  </sheetViews>
  <sheetFormatPr baseColWidth="8" defaultRowHeight="15"/>
  <cols>
    <col width="22" customWidth="1" min="1" max="1"/>
    <col width="18" customWidth="1" min="2" max="2"/>
    <col width="16" customWidth="1" min="3" max="3"/>
    <col width="18" customWidth="1" min="4" max="4"/>
    <col width="16" customWidth="1" min="5" max="5"/>
    <col width="18" customWidth="1" min="6" max="6"/>
    <col width="18" customWidth="1" min="7" max="7"/>
    <col width="18" customWidth="1" min="8" max="8"/>
    <col width="16" customWidth="1" min="9" max="9"/>
    <col width="20" customWidth="1" min="10" max="10"/>
  </cols>
  <sheetData>
    <row r="1" ht="30" customHeight="1">
      <c r="A1" s="1" t="inlineStr">
        <is>
          <t>Kalkulasi Otomatis: GMROI Semua Kategori + OTB Semua Bulan</t>
        </is>
      </c>
      <c r="B1" s="2" t="n"/>
      <c r="C1" s="2" t="n"/>
      <c r="D1" s="2" t="n"/>
      <c r="E1" s="2" t="n"/>
      <c r="F1" s="2" t="n"/>
      <c r="G1" s="2" t="n"/>
      <c r="H1" s="2" t="n"/>
      <c r="I1" s="2" t="n"/>
      <c r="J1" s="3" t="n"/>
    </row>
    <row r="2" ht="30" customHeight="1">
      <c r="A2" s="5" t="inlineStr">
        <is>
          <t>Sumber data: DATA-ASUMSI (Blok A baris 6-10 untuk GMROI, Blok B baris 16-21 untuk OTB). Semua sel formula — ubah data di DATA-ASUMSI, tabel di bawah terhitung ulang otomatis.</t>
        </is>
      </c>
      <c r="B2" s="2" t="n"/>
      <c r="C2" s="2" t="n"/>
      <c r="D2" s="2" t="n"/>
      <c r="E2" s="2" t="n"/>
      <c r="F2" s="2" t="n"/>
      <c r="G2" s="2" t="n"/>
      <c r="H2" s="2" t="n"/>
      <c r="I2" s="2" t="n"/>
      <c r="J2" s="3" t="n"/>
    </row>
    <row r="3"/>
    <row r="4" ht="22" customHeight="1">
      <c r="A4" s="4" t="inlineStr">
        <is>
          <t>Bagian A — GMROI Semua Kategori (formula hidup)</t>
        </is>
      </c>
      <c r="B4" s="2" t="n"/>
      <c r="C4" s="2" t="n"/>
      <c r="D4" s="2" t="n"/>
      <c r="E4" s="2" t="n"/>
      <c r="F4" s="2" t="n"/>
      <c r="G4" s="2" t="n"/>
      <c r="H4" s="2" t="n"/>
      <c r="I4" s="2" t="n"/>
      <c r="J4" s="3" t="n"/>
    </row>
    <row r="5">
      <c r="A5" s="1" t="inlineStr">
        <is>
          <t>No.</t>
        </is>
      </c>
      <c r="B5" s="1" t="inlineStr">
        <is>
          <t>Kategori</t>
        </is>
      </c>
      <c r="C5" s="1" t="inlineStr">
        <is>
          <t>Penjualan (Rp)</t>
        </is>
      </c>
      <c r="D5" s="1" t="inlineStr">
        <is>
          <t>% Margin</t>
        </is>
      </c>
      <c r="E5" s="1" t="inlineStr">
        <is>
          <t>Margin Kotor (Rp)</t>
        </is>
      </c>
      <c r="F5" s="1" t="inlineStr">
        <is>
          <t>Basis Stok</t>
        </is>
      </c>
      <c r="G5" s="1" t="inlineStr">
        <is>
          <t>Stok Input (Rp)</t>
        </is>
      </c>
      <c r="H5" s="1" t="inlineStr">
        <is>
          <t>Stok pada Harga Pokok (Rp)</t>
        </is>
      </c>
      <c r="I5" s="1" t="inlineStr">
        <is>
          <t>GMROI</t>
        </is>
      </c>
      <c r="J5" s="1" t="inlineStr">
        <is>
          <t>Peringkat (1=tertinggi)</t>
        </is>
      </c>
    </row>
    <row r="6">
      <c r="A6" s="20">
        <f>'DATA-ASUMSI'!A6</f>
        <v/>
      </c>
      <c r="B6" s="7">
        <f>'DATA-ASUMSI'!B6</f>
        <v/>
      </c>
      <c r="C6" s="13">
        <f>'DATA-ASUMSI'!C6</f>
        <v/>
      </c>
      <c r="D6" s="14">
        <f>'DATA-ASUMSI'!D6</f>
        <v/>
      </c>
      <c r="E6" s="15">
        <f>C6*D6</f>
        <v/>
      </c>
      <c r="F6" s="5">
        <f>'DATA-ASUMSI'!E6</f>
        <v/>
      </c>
      <c r="G6" s="13">
        <f>'DATA-ASUMSI'!F6</f>
        <v/>
      </c>
      <c r="H6" s="15">
        <f>IF(F6="Harga Jual",G6*(1-D6),G6)</f>
        <v/>
      </c>
      <c r="I6" s="18">
        <f>E6/H6</f>
        <v/>
      </c>
      <c r="J6" s="20">
        <f>_xlfn.RANK.EQ(I6,$I$6:$I$10,0)</f>
        <v/>
      </c>
    </row>
    <row r="7">
      <c r="A7" s="20">
        <f>'DATA-ASUMSI'!A7</f>
        <v/>
      </c>
      <c r="B7" s="7">
        <f>'DATA-ASUMSI'!B7</f>
        <v/>
      </c>
      <c r="C7" s="13">
        <f>'DATA-ASUMSI'!C7</f>
        <v/>
      </c>
      <c r="D7" s="14">
        <f>'DATA-ASUMSI'!D7</f>
        <v/>
      </c>
      <c r="E7" s="15">
        <f>C7*D7</f>
        <v/>
      </c>
      <c r="F7" s="5">
        <f>'DATA-ASUMSI'!E7</f>
        <v/>
      </c>
      <c r="G7" s="13">
        <f>'DATA-ASUMSI'!F7</f>
        <v/>
      </c>
      <c r="H7" s="15">
        <f>IF(F7="Harga Jual",G7*(1-D7),G7)</f>
        <v/>
      </c>
      <c r="I7" s="18">
        <f>E7/H7</f>
        <v/>
      </c>
      <c r="J7" s="20">
        <f>_xlfn.RANK.EQ(I7,$I$6:$I$10,0)</f>
        <v/>
      </c>
    </row>
    <row r="8">
      <c r="A8" s="20">
        <f>'DATA-ASUMSI'!A8</f>
        <v/>
      </c>
      <c r="B8" s="7">
        <f>'DATA-ASUMSI'!B8</f>
        <v/>
      </c>
      <c r="C8" s="13">
        <f>'DATA-ASUMSI'!C8</f>
        <v/>
      </c>
      <c r="D8" s="14">
        <f>'DATA-ASUMSI'!D8</f>
        <v/>
      </c>
      <c r="E8" s="15">
        <f>C8*D8</f>
        <v/>
      </c>
      <c r="F8" s="5">
        <f>'DATA-ASUMSI'!E8</f>
        <v/>
      </c>
      <c r="G8" s="13">
        <f>'DATA-ASUMSI'!F8</f>
        <v/>
      </c>
      <c r="H8" s="15">
        <f>IF(F8="Harga Jual",G8*(1-D8),G8)</f>
        <v/>
      </c>
      <c r="I8" s="18">
        <f>E8/H8</f>
        <v/>
      </c>
      <c r="J8" s="20">
        <f>_xlfn.RANK.EQ(I8,$I$6:$I$10,0)</f>
        <v/>
      </c>
    </row>
    <row r="9">
      <c r="A9" s="20">
        <f>'DATA-ASUMSI'!A9</f>
        <v/>
      </c>
      <c r="B9" s="7">
        <f>'DATA-ASUMSI'!B9</f>
        <v/>
      </c>
      <c r="C9" s="13">
        <f>'DATA-ASUMSI'!C9</f>
        <v/>
      </c>
      <c r="D9" s="14">
        <f>'DATA-ASUMSI'!D9</f>
        <v/>
      </c>
      <c r="E9" s="15">
        <f>C9*D9</f>
        <v/>
      </c>
      <c r="F9" s="5">
        <f>'DATA-ASUMSI'!E9</f>
        <v/>
      </c>
      <c r="G9" s="13">
        <f>'DATA-ASUMSI'!F9</f>
        <v/>
      </c>
      <c r="H9" s="15">
        <f>IF(F9="Harga Jual",G9*(1-D9),G9)</f>
        <v/>
      </c>
      <c r="I9" s="18">
        <f>E9/H9</f>
        <v/>
      </c>
      <c r="J9" s="20">
        <f>_xlfn.RANK.EQ(I9,$I$6:$I$10,0)</f>
        <v/>
      </c>
    </row>
    <row r="10">
      <c r="A10" s="20">
        <f>'DATA-ASUMSI'!A10</f>
        <v/>
      </c>
      <c r="B10" s="7">
        <f>'DATA-ASUMSI'!B10</f>
        <v/>
      </c>
      <c r="C10" s="13">
        <f>'DATA-ASUMSI'!C10</f>
        <v/>
      </c>
      <c r="D10" s="14">
        <f>'DATA-ASUMSI'!D10</f>
        <v/>
      </c>
      <c r="E10" s="15">
        <f>C10*D10</f>
        <v/>
      </c>
      <c r="F10" s="5">
        <f>'DATA-ASUMSI'!E10</f>
        <v/>
      </c>
      <c r="G10" s="13">
        <f>'DATA-ASUMSI'!F10</f>
        <v/>
      </c>
      <c r="H10" s="15">
        <f>IF(F10="Harga Jual",G10*(1-D10),G10)</f>
        <v/>
      </c>
      <c r="I10" s="18">
        <f>E10/H10</f>
        <v/>
      </c>
      <c r="J10" s="20">
        <f>_xlfn.RANK.EQ(I10,$I$6:$I$10,0)</f>
        <v/>
      </c>
    </row>
    <row r="11"/>
    <row r="12" ht="22" customHeight="1">
      <c r="A12" s="4" t="inlineStr">
        <is>
          <t>Interpretasi Otomatis — GMROI</t>
        </is>
      </c>
      <c r="B12" s="2" t="n"/>
      <c r="C12" s="2" t="n"/>
      <c r="D12" s="2" t="n"/>
      <c r="E12" s="2" t="n"/>
      <c r="F12" s="2" t="n"/>
      <c r="G12" s="2" t="n"/>
      <c r="H12" s="2" t="n"/>
      <c r="I12" s="2" t="n"/>
      <c r="J12" s="3" t="n"/>
    </row>
    <row r="13">
      <c r="A13" s="6" t="inlineStr">
        <is>
          <t>GMROI Gabungan Seluruh Kategori (tertimbang) = ΣMargin Kotor ÷ ΣStok Harga Pokok</t>
        </is>
      </c>
      <c r="B13" s="2" t="n"/>
      <c r="C13" s="2" t="n"/>
      <c r="D13" s="2" t="n"/>
      <c r="E13" s="2" t="n"/>
      <c r="F13" s="2" t="n"/>
      <c r="G13" s="2" t="n"/>
      <c r="H13" s="3" t="n"/>
      <c r="I13" s="18">
        <f>SUM(E6:E10)/SUM(H6:H10)</f>
        <v/>
      </c>
    </row>
    <row r="14">
      <c r="A14" s="5" t="inlineStr">
        <is>
          <t>Kategori GMROI Tertinggi</t>
        </is>
      </c>
      <c r="B14" s="2" t="n"/>
      <c r="C14" s="2" t="n"/>
      <c r="D14" s="2" t="n"/>
      <c r="E14" s="2" t="n"/>
      <c r="F14" s="2" t="n"/>
      <c r="G14" s="2" t="n"/>
      <c r="H14" s="3" t="n"/>
      <c r="I14" s="5">
        <f>INDEX(B6:B10,MATCH(MAX(I6:I10),I6:I10,0))</f>
        <v/>
      </c>
      <c r="J14" s="3" t="n"/>
    </row>
    <row r="15">
      <c r="A15" s="5" t="inlineStr">
        <is>
          <t>Kategori GMROI Terendah</t>
        </is>
      </c>
      <c r="B15" s="2" t="n"/>
      <c r="C15" s="2" t="n"/>
      <c r="D15" s="2" t="n"/>
      <c r="E15" s="2" t="n"/>
      <c r="F15" s="2" t="n"/>
      <c r="G15" s="2" t="n"/>
      <c r="H15" s="3" t="n"/>
      <c r="I15" s="5">
        <f>INDEX(B6:B10,MATCH(MIN(I6:I10),I6:I10,0))</f>
        <v/>
      </c>
      <c r="J15" s="3" t="n"/>
    </row>
    <row r="16"/>
    <row r="17" ht="22" customHeight="1">
      <c r="A17" s="4" t="inlineStr">
        <is>
          <t>Bagian B — Open-to-Buy Semua Bulan (formula hidup, kategori Fesyen &amp; Aksesoris)</t>
        </is>
      </c>
      <c r="B17" s="2" t="n"/>
      <c r="C17" s="2" t="n"/>
      <c r="D17" s="2" t="n"/>
      <c r="E17" s="2" t="n"/>
      <c r="F17" s="2" t="n"/>
      <c r="G17" s="2" t="n"/>
      <c r="H17" s="2" t="n"/>
      <c r="I17" s="2" t="n"/>
      <c r="J17" s="3" t="n"/>
    </row>
    <row r="18" ht="28" customHeight="1">
      <c r="A18" s="5" t="inlineStr">
        <is>
          <t>Formula OTB identik dengan widget pendamping (open-to-buy-calculator): OTB = (Rencana Penjualan + Rencana Markdown + Target EOM) − (Stok Awal/BOM + On-Order).</t>
        </is>
      </c>
      <c r="B18" s="2" t="n"/>
      <c r="C18" s="2" t="n"/>
      <c r="D18" s="2" t="n"/>
      <c r="E18" s="2" t="n"/>
      <c r="F18" s="2" t="n"/>
      <c r="G18" s="2" t="n"/>
      <c r="H18" s="2" t="n"/>
      <c r="I18" s="2" t="n"/>
      <c r="J18" s="3" t="n"/>
    </row>
    <row r="19"/>
    <row r="20">
      <c r="A20" s="1" t="inlineStr">
        <is>
          <t>Bulan</t>
        </is>
      </c>
      <c r="B20" s="1" t="inlineStr">
        <is>
          <t>Stok Awal/BOM (Rp)</t>
        </is>
      </c>
      <c r="C20" s="1" t="inlineStr">
        <is>
          <t>Rencana Penjualan (Rp)</t>
        </is>
      </c>
      <c r="D20" s="1" t="inlineStr">
        <is>
          <t>Rencana Markdown (Rp)</t>
        </is>
      </c>
      <c r="E20" s="1" t="inlineStr">
        <is>
          <t>Target EOM (Rp)</t>
        </is>
      </c>
      <c r="F20" s="1" t="inlineStr">
        <is>
          <t>On-Order (Rp)</t>
        </is>
      </c>
      <c r="G20" s="1" t="inlineStr">
        <is>
          <t>Total Kebutuhan (Rp)</t>
        </is>
      </c>
      <c r="H20" s="1" t="inlineStr">
        <is>
          <t>Total Tersedia (Rp)</t>
        </is>
      </c>
      <c r="I20" s="1" t="inlineStr">
        <is>
          <t>OTB (Rp)</t>
        </is>
      </c>
      <c r="J20" s="1" t="inlineStr">
        <is>
          <t>Status</t>
        </is>
      </c>
    </row>
    <row r="21">
      <c r="A21" s="7">
        <f>'DATA-ASUMSI'!A16</f>
        <v/>
      </c>
      <c r="B21" s="13">
        <f>'DATA-ASUMSI'!B16</f>
        <v/>
      </c>
      <c r="C21" s="13">
        <f>'DATA-ASUMSI'!C16</f>
        <v/>
      </c>
      <c r="D21" s="13">
        <f>'DATA-ASUMSI'!D16</f>
        <v/>
      </c>
      <c r="E21" s="13">
        <f>'DATA-ASUMSI'!E16</f>
        <v/>
      </c>
      <c r="F21" s="13">
        <f>'DATA-ASUMSI'!F16</f>
        <v/>
      </c>
      <c r="G21" s="15">
        <f>SUM(C21:E21)</f>
        <v/>
      </c>
      <c r="H21" s="15">
        <f>SUM(B21,F21)</f>
        <v/>
      </c>
      <c r="I21" s="15">
        <f>G21-H21</f>
        <v/>
      </c>
      <c r="J21" s="5">
        <f>IF(I21&lt;0,"Over-bought (tunda PO)","OK - boleh beli")</f>
        <v/>
      </c>
    </row>
    <row r="22">
      <c r="A22" s="7">
        <f>'DATA-ASUMSI'!A17</f>
        <v/>
      </c>
      <c r="B22" s="13">
        <f>'DATA-ASUMSI'!B17</f>
        <v/>
      </c>
      <c r="C22" s="13">
        <f>'DATA-ASUMSI'!C17</f>
        <v/>
      </c>
      <c r="D22" s="13">
        <f>'DATA-ASUMSI'!D17</f>
        <v/>
      </c>
      <c r="E22" s="13">
        <f>'DATA-ASUMSI'!E17</f>
        <v/>
      </c>
      <c r="F22" s="13">
        <f>'DATA-ASUMSI'!F17</f>
        <v/>
      </c>
      <c r="G22" s="15">
        <f>SUM(C22:E22)</f>
        <v/>
      </c>
      <c r="H22" s="15">
        <f>SUM(B22,F22)</f>
        <v/>
      </c>
      <c r="I22" s="15">
        <f>G22-H22</f>
        <v/>
      </c>
      <c r="J22" s="5">
        <f>IF(I22&lt;0,"Over-bought (tunda PO)","OK - boleh beli")</f>
        <v/>
      </c>
    </row>
    <row r="23">
      <c r="A23" s="7">
        <f>'DATA-ASUMSI'!A18</f>
        <v/>
      </c>
      <c r="B23" s="13">
        <f>'DATA-ASUMSI'!B18</f>
        <v/>
      </c>
      <c r="C23" s="13">
        <f>'DATA-ASUMSI'!C18</f>
        <v/>
      </c>
      <c r="D23" s="13">
        <f>'DATA-ASUMSI'!D18</f>
        <v/>
      </c>
      <c r="E23" s="13">
        <f>'DATA-ASUMSI'!E18</f>
        <v/>
      </c>
      <c r="F23" s="13">
        <f>'DATA-ASUMSI'!F18</f>
        <v/>
      </c>
      <c r="G23" s="15">
        <f>SUM(C23:E23)</f>
        <v/>
      </c>
      <c r="H23" s="15">
        <f>SUM(B23,F23)</f>
        <v/>
      </c>
      <c r="I23" s="15">
        <f>G23-H23</f>
        <v/>
      </c>
      <c r="J23" s="5">
        <f>IF(I23&lt;0,"Over-bought (tunda PO)","OK - boleh beli")</f>
        <v/>
      </c>
    </row>
    <row r="24">
      <c r="A24" s="7">
        <f>'DATA-ASUMSI'!A19</f>
        <v/>
      </c>
      <c r="B24" s="13">
        <f>'DATA-ASUMSI'!B19</f>
        <v/>
      </c>
      <c r="C24" s="13">
        <f>'DATA-ASUMSI'!C19</f>
        <v/>
      </c>
      <c r="D24" s="13">
        <f>'DATA-ASUMSI'!D19</f>
        <v/>
      </c>
      <c r="E24" s="13">
        <f>'DATA-ASUMSI'!E19</f>
        <v/>
      </c>
      <c r="F24" s="13">
        <f>'DATA-ASUMSI'!F19</f>
        <v/>
      </c>
      <c r="G24" s="15">
        <f>SUM(C24:E24)</f>
        <v/>
      </c>
      <c r="H24" s="15">
        <f>SUM(B24,F24)</f>
        <v/>
      </c>
      <c r="I24" s="15">
        <f>G24-H24</f>
        <v/>
      </c>
      <c r="J24" s="5">
        <f>IF(I24&lt;0,"Over-bought (tunda PO)","OK - boleh beli")</f>
        <v/>
      </c>
    </row>
    <row r="25">
      <c r="A25" s="7">
        <f>'DATA-ASUMSI'!A20</f>
        <v/>
      </c>
      <c r="B25" s="13">
        <f>'DATA-ASUMSI'!B20</f>
        <v/>
      </c>
      <c r="C25" s="13">
        <f>'DATA-ASUMSI'!C20</f>
        <v/>
      </c>
      <c r="D25" s="13">
        <f>'DATA-ASUMSI'!D20</f>
        <v/>
      </c>
      <c r="E25" s="13">
        <f>'DATA-ASUMSI'!E20</f>
        <v/>
      </c>
      <c r="F25" s="13">
        <f>'DATA-ASUMSI'!F20</f>
        <v/>
      </c>
      <c r="G25" s="15">
        <f>SUM(C25:E25)</f>
        <v/>
      </c>
      <c r="H25" s="15">
        <f>SUM(B25,F25)</f>
        <v/>
      </c>
      <c r="I25" s="15">
        <f>G25-H25</f>
        <v/>
      </c>
      <c r="J25" s="5">
        <f>IF(I25&lt;0,"Over-bought (tunda PO)","OK - boleh beli")</f>
        <v/>
      </c>
    </row>
    <row r="26">
      <c r="A26" s="7">
        <f>'DATA-ASUMSI'!A21</f>
        <v/>
      </c>
      <c r="B26" s="13">
        <f>'DATA-ASUMSI'!B21</f>
        <v/>
      </c>
      <c r="C26" s="13">
        <f>'DATA-ASUMSI'!C21</f>
        <v/>
      </c>
      <c r="D26" s="13">
        <f>'DATA-ASUMSI'!D21</f>
        <v/>
      </c>
      <c r="E26" s="13">
        <f>'DATA-ASUMSI'!E21</f>
        <v/>
      </c>
      <c r="F26" s="13">
        <f>'DATA-ASUMSI'!F21</f>
        <v/>
      </c>
      <c r="G26" s="15">
        <f>SUM(C26:E26)</f>
        <v/>
      </c>
      <c r="H26" s="15">
        <f>SUM(B26,F26)</f>
        <v/>
      </c>
      <c r="I26" s="15">
        <f>G26-H26</f>
        <v/>
      </c>
      <c r="J26" s="5">
        <f>IF(I26&lt;0,"Over-bought (tunda PO)","OK - boleh beli")</f>
        <v/>
      </c>
    </row>
    <row r="27">
      <c r="A27" s="6" t="inlineStr">
        <is>
          <t>Total 6 Bulan</t>
        </is>
      </c>
      <c r="B27" s="2" t="n"/>
      <c r="C27" s="2" t="n"/>
      <c r="D27" s="2" t="n"/>
      <c r="E27" s="2" t="n"/>
      <c r="F27" s="2" t="n"/>
      <c r="G27" s="2" t="n"/>
      <c r="H27" s="3" t="n"/>
      <c r="I27" s="15">
        <f>SUM(I21:I26)</f>
        <v/>
      </c>
      <c r="J27" s="21">
        <f>COUNTIF(I21:I26,"&lt;0")&amp;" bulan over-bought"</f>
        <v/>
      </c>
    </row>
  </sheetData>
  <mergeCells count="12">
    <mergeCell ref="A1:J1"/>
    <mergeCell ref="I14:J14"/>
    <mergeCell ref="A15:H15"/>
    <mergeCell ref="I15:J15"/>
    <mergeCell ref="A17:J17"/>
    <mergeCell ref="A18:J18"/>
    <mergeCell ref="A12:J12"/>
    <mergeCell ref="A4:J4"/>
    <mergeCell ref="A13:H13"/>
    <mergeCell ref="A14:H14"/>
    <mergeCell ref="A2:J2"/>
    <mergeCell ref="A27:H27"/>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C13"/>
  <sheetViews>
    <sheetView workbookViewId="0">
      <selection activeCell="A1" sqref="A1"/>
    </sheetView>
  </sheetViews>
  <sheetFormatPr baseColWidth="8" defaultRowHeight="15"/>
  <cols>
    <col width="14" customWidth="1" min="1" max="1"/>
    <col width="78" customWidth="1" min="2" max="2"/>
    <col width="14" customWidth="1" min="3" max="3"/>
  </cols>
  <sheetData>
    <row r="1" ht="30" customHeight="1">
      <c r="A1" s="1" t="inlineStr">
        <is>
          <t>Tiga Contoh Kasus Keputusan Buyer/Merchandiser</t>
        </is>
      </c>
      <c r="B1" s="2" t="n"/>
      <c r="C1" s="3" t="n"/>
    </row>
    <row r="2"/>
    <row r="3" ht="22" customHeight="1">
      <c r="A3" s="4" t="inlineStr">
        <is>
          <t>KASUS 1: Lupa Konversi Basis Stok — Kategori Tampak Buruk Padahal Tidak</t>
        </is>
      </c>
      <c r="B3" s="2" t="n"/>
      <c r="C3" s="3" t="n"/>
    </row>
    <row r="4" ht="55" customHeight="1">
      <c r="A4" s="5" t="inlineStr">
        <is>
          <t>Buyer kategori Fesyen &amp; Aksesoris menghitung GMROI cepat di kepala: Margin Kotor Rp40 juta dibagi langsung Stok Rp150 juta (angka dari laporan sistem retail method, basis HARGA JUAL) = 0,27. Angka ini di bawah kategori lain, buyer nyaris memangkas alokasi modal kategori ini.</t>
        </is>
      </c>
      <c r="B4" s="2" t="n"/>
      <c r="C4" s="3" t="n"/>
    </row>
    <row r="5" ht="45" customHeight="1">
      <c r="A5" s="7" t="inlineStr">
        <is>
          <t>Koreksi</t>
        </is>
      </c>
      <c r="B5" s="21" t="inlineStr">
        <is>
          <t>Setelah dikonversi ke harga pokok (Rp150 juta × (1−40%) = Rp90 juta), GMROI sebenarnya = Rp40 juta ÷ Rp90 juta = 0,44 — jauh lebih baik dari perhitungan cepat tadi. Lihat KALKULASI_MANUAL Bagian A untuk langkah lengkap.</t>
        </is>
      </c>
      <c r="C5" s="3" t="n"/>
    </row>
    <row r="6"/>
    <row r="7" ht="22" customHeight="1">
      <c r="A7" s="4" t="inlineStr">
        <is>
          <t>KASUS 2: Alokasi Modal Antar-Kategori Berdasarkan GMROI</t>
        </is>
      </c>
      <c r="B7" s="2" t="n"/>
      <c r="C7" s="3" t="n"/>
    </row>
    <row r="8" ht="60" customHeight="1">
      <c r="A8" s="5" t="inlineStr">
        <is>
          <t>Kepala departemen retail punya anggaran tambahan untuk menambah stok. Elektronik &amp; Gadget punya penjualan terbesar (Rp220 juta/bulan) tapi margin tipis (15%) dan GMROI hanya ~0,24 — modal yang ditanam relatif tidak efisien. Kecantikan &amp; Perawatan penjualannya jauh lebih kecil (Rp90 juta/bulan) tapi margin tinggi (45%) dan stok yang lincah, GMROI ~1,47.</t>
        </is>
      </c>
      <c r="B8" s="2" t="n"/>
      <c r="C8" s="3" t="n"/>
    </row>
    <row r="9" ht="55" customHeight="1">
      <c r="A9" s="7" t="inlineStr">
        <is>
          <t>Keputusan</t>
        </is>
      </c>
      <c r="B9" s="21" t="inlineStr">
        <is>
          <t>Tambahan modal diprioritaskan ke Kecantikan &amp; Perawatan — tiap Rp1 yang ditanam di stok kategori ini menghasilkan margin kotor jauh lebih besar. Elektronik &amp; Gadget tetap dipertahankan (volume penjualan besar penting untuk traffic toko), tapi TIDAK ditambah modal stok tanpa perbaikan margin atau percepatan turnover.</t>
        </is>
      </c>
      <c r="C9" s="3" t="n"/>
    </row>
    <row r="10"/>
    <row r="11" ht="22" customHeight="1">
      <c r="A11" s="4" t="inlineStr">
        <is>
          <t>KASUS 3: OTB Negatif — Sinyal Over-Bought, Bukan Galat</t>
        </is>
      </c>
      <c r="B11" s="2" t="n"/>
      <c r="C11" s="3" t="n"/>
    </row>
    <row r="12" ht="55" customHeight="1">
      <c r="A12" s="5" t="inlineStr">
        <is>
          <t>Rencana Februari kategori Fesyen &amp; Aksesoris menunjukkan OTB = −Rp11 juta (lihat KALKULASI_OTOMATIS Bagian B). Penyebabnya: on-order Februari (Rp90 juta) sudah jauh lebih besar dari bulan lain, kemungkinan PO besar sudah dikomit sebelumnya, sementara kebutuhan bulan itu (jual+markdown+EOM) hanya Rp139 juta.</t>
        </is>
      </c>
      <c r="B12" s="2" t="n"/>
      <c r="C12" s="3" t="n"/>
    </row>
    <row r="13" ht="50" customHeight="1">
      <c r="A13" s="7" t="inlineStr">
        <is>
          <t>Tindakan</t>
        </is>
      </c>
      <c r="B13" s="21" t="inlineStr">
        <is>
          <t>Merchandiser TIDAK boleh menambah PO baru untuk Februari — sebaliknya, tinjau apakah PO on-order sebesar itu bisa ditunda/dipecah ke bulan lain, atau percepat rencana markdown untuk membuka ruang OTB. OTB negatif adalah alat kendali, bukan kesalahan rumus yang harus 'dibetulkan' jadi nol.</t>
        </is>
      </c>
      <c r="C13" s="3" t="n"/>
    </row>
  </sheetData>
  <mergeCells count="10">
    <mergeCell ref="B13:C13"/>
    <mergeCell ref="A11:C11"/>
    <mergeCell ref="A1:C1"/>
    <mergeCell ref="B5:C5"/>
    <mergeCell ref="A8:C8"/>
    <mergeCell ref="A12:C12"/>
    <mergeCell ref="A3:C3"/>
    <mergeCell ref="A7:C7"/>
    <mergeCell ref="B9:C9"/>
    <mergeCell ref="A4:C4"/>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20" customWidth="1" min="1" max="1"/>
    <col width="72" customWidth="1" min="2" max="2"/>
    <col width="14" customWidth="1" min="3" max="3"/>
  </cols>
  <sheetData>
    <row r="1" ht="30" customHeight="1">
      <c r="A1" s="1" t="inlineStr">
        <is>
          <t>Kesalahan Umum dan Cara Verifikasi</t>
        </is>
      </c>
      <c r="B1" s="2" t="n"/>
      <c r="C1" s="3" t="n"/>
    </row>
    <row r="2"/>
    <row r="3" ht="22" customHeight="1">
      <c r="A3" s="22" t="inlineStr">
        <is>
          <t>1. Lupa konversi stok dari harga jual ke harga pokok sebelum hitung GMROI</t>
        </is>
      </c>
    </row>
    <row r="4" ht="65" customHeight="1">
      <c r="A4" s="7" t="inlineStr">
        <is>
          <t>Diagnosis:</t>
        </is>
      </c>
      <c r="B4" s="5" t="inlineStr">
        <is>
          <t>Banyak sistem retail (retail inventory method) melaporkan nilai stok pada HARGA JUAL, bukan harga pokok. Kalau margin kotor (Rp) langsung dibagi dengan angka stok tersebut tanpa konversi, GMROI hasilnya UNDERSTATE (tampak lebih rendah dari sebenarnya) — lihat KASUS 1 di CONTOH_KASUS.</t>
        </is>
      </c>
      <c r="C4" s="3" t="n"/>
    </row>
    <row r="5" ht="60" customHeight="1">
      <c r="A5" s="7" t="inlineStr">
        <is>
          <t>Cara Verifikasi:</t>
        </is>
      </c>
      <c r="B5" s="5" t="inlineStr">
        <is>
          <t>Cek dulu: angka stok yang diberikan itu basisnya APA (tanya ke sistem/tim inventory). Kalau harga jual, kalikan dulu dengan (1 − %Margin Kotor) sebelum dipakai sebagai pembagi GMROI. Kalau sudah harga pokok, langsung pakai.</t>
        </is>
      </c>
      <c r="C5" s="3" t="n"/>
    </row>
    <row r="6" ht="35" customHeight="1">
      <c r="A6" s="7" t="inlineStr">
        <is>
          <t>Contoh:</t>
        </is>
      </c>
      <c r="B6" s="21" t="inlineStr">
        <is>
          <t>Stok Rp150 juta (harga jual), margin 40% -&gt; stok harga pokok = Rp150jt x 60% = Rp90jt.</t>
        </is>
      </c>
      <c r="C6" s="3" t="n"/>
    </row>
    <row r="7"/>
    <row r="8" ht="22" customHeight="1">
      <c r="A8" s="22" t="inlineStr">
        <is>
          <t>2. Mencampur periode penjualan dan periode stok yang tidak sepadan</t>
        </is>
      </c>
    </row>
    <row r="9" ht="65" customHeight="1">
      <c r="A9" s="7" t="inlineStr">
        <is>
          <t>Diagnosis:</t>
        </is>
      </c>
      <c r="B9" s="5" t="inlineStr">
        <is>
          <t>GMROI harus membandingkan margin kotor dan stok rata-rata pada PERIODE YANG SAMA. Kalau penjualan dihitung bulanan tapi stok rata-rata dihitung tahunan (atau sebaliknya), hasilnya tidak bermakna dan tidak bisa dibandingkan antar kategori.</t>
        </is>
      </c>
      <c r="C9" s="3" t="n"/>
    </row>
    <row r="10" ht="60" customHeight="1">
      <c r="A10" s="7" t="inlineStr">
        <is>
          <t>Cara Verifikasi:</t>
        </is>
      </c>
      <c r="B10" s="5" t="inlineStr">
        <is>
          <t>Pastikan Penjualan dan Stok Rata-rata di baris yang sama merujuk periode yang sama (mis. sama-sama per bulan seperti di workbook ini). Kalau membandingkan dengan benchmark industri yang biasanya dikutip TAHUNAN, kalikan margin kotor bulanan x 12 dulu, jangan bandingkan angka bulanan langsung dengan benchmark tahunan.</t>
        </is>
      </c>
      <c r="C10" s="3" t="n"/>
    </row>
    <row r="11" ht="35" customHeight="1">
      <c r="A11" s="7" t="inlineStr">
        <is>
          <t>Contoh:</t>
        </is>
      </c>
      <c r="B11" s="21" t="inlineStr">
        <is>
          <t>GMROI bulanan workbook ini (~0,2-1,5) TIDAK bisa dibandingkan langsung dengan angka GMROI tahunan dari laporan industri.</t>
        </is>
      </c>
      <c r="C11" s="3" t="n"/>
    </row>
    <row r="12"/>
    <row r="13" ht="22" customHeight="1">
      <c r="A13" s="22" t="inlineStr">
        <is>
          <t>3. OTB negatif dikira kesalahan rumus, buru-buru 'dibetulkan' jadi nol</t>
        </is>
      </c>
    </row>
    <row r="14" ht="65" customHeight="1">
      <c r="A14" s="7" t="inlineStr">
        <is>
          <t>Diagnosis:</t>
        </is>
      </c>
      <c r="B14" s="5" t="inlineStr">
        <is>
          <t>OTB negatif adalah hasil matematis yang VALID — artinya stok awal ditambah barang yang sudah dipesan (on-order) SUDAH MELEBIHI total kebutuhan periode itu. Ini sinyal over-bought, bukan galat perhitungan.</t>
        </is>
      </c>
      <c r="C14" s="3" t="n"/>
    </row>
    <row r="15" ht="60" customHeight="1">
      <c r="A15" s="7" t="inlineStr">
        <is>
          <t>Cara Verifikasi:</t>
        </is>
      </c>
      <c r="B15" s="5" t="inlineStr">
        <is>
          <t>Kalau OTB negatif, jangan ubah formula atau paksa jadi 0 — telusuri komponen mana yang membuatnya negatif (biasanya on-order terlalu besar atau target EOM terlalu rendah), lalu ambil keputusan bisnis: tunda PO baru, negosiasi ulang jadwal kirim, atau percepat markdown.</t>
        </is>
      </c>
      <c r="C15" s="3" t="n"/>
    </row>
    <row r="16" ht="35" customHeight="1">
      <c r="A16" s="7" t="inlineStr">
        <is>
          <t>Contoh:</t>
        </is>
      </c>
      <c r="B16" s="21" t="inlineStr">
        <is>
          <t>Februari di KALKULASI_OTOMATIS: OTB = -Rp11 juta karena on-order Rp90 juta jauh lebih besar dari bulan lain.</t>
        </is>
      </c>
      <c r="C16" s="3" t="n"/>
    </row>
    <row r="17"/>
    <row r="18" ht="22" customHeight="1">
      <c r="A18" s="22" t="inlineStr">
        <is>
          <t>4. Menyamakan GMROI dengan %Margin Kotor saja</t>
        </is>
      </c>
    </row>
    <row r="19" ht="65" customHeight="1">
      <c r="A19" s="7" t="inlineStr">
        <is>
          <t>Diagnosis:</t>
        </is>
      </c>
      <c r="B19" s="5" t="inlineStr">
        <is>
          <t>%Margin Kotor hanya mengukur profitabilitas PENJUALAN, bukan efisiensi MODAL yang ditanam di persediaan. Dua kategori bisa punya %Margin Kotor sama tapi GMROI jauh berbeda kalau salah satu menahan stok jauh lebih besar relatif terhadap penjualannya.</t>
        </is>
      </c>
      <c r="C19" s="3" t="n"/>
    </row>
    <row r="20" ht="60" customHeight="1">
      <c r="A20" s="7" t="inlineStr">
        <is>
          <t>Cara Verifikasi:</t>
        </is>
      </c>
      <c r="B20" s="5" t="inlineStr">
        <is>
          <t>Selalu cek DUA angka: %Margin Kotor (profitabilitas jual) DAN GMROI (efisiensi modal stok). Kategori dengan margin tinggi tapi stok menumpuk (turnover lambat) bisa punya GMROI rendah — modal 'terkunci' di rak, bukan berputar jadi untung.</t>
        </is>
      </c>
      <c r="C20" s="3" t="n"/>
    </row>
    <row r="21" ht="35" customHeight="1">
      <c r="A21" s="7" t="inlineStr">
        <is>
          <t>Contoh:</t>
        </is>
      </c>
      <c r="B21" s="21" t="inlineStr">
        <is>
          <t>Kecantikan &amp; Perawatan (margin 45%, GMROI ~1,47) vs kategori margin sama tapi stok 3x lebih besar akan punya GMROI jauh lebih rendah.</t>
        </is>
      </c>
      <c r="C21" s="3" t="n"/>
    </row>
    <row r="22"/>
    <row r="23" ht="22" customHeight="1">
      <c r="A23" s="22" t="inlineStr">
        <is>
          <t>5. Salah tanda pada komponen Open-to-Buy</t>
        </is>
      </c>
    </row>
    <row r="24" ht="65" customHeight="1">
      <c r="A24" s="7" t="inlineStr">
        <is>
          <t>Diagnosis:</t>
        </is>
      </c>
      <c r="B24" s="5" t="inlineStr">
        <is>
          <t>Rencana Penjualan, Rencana Markdown, dan Target Stok Akhir (EOM) adalah KEBUTUHAN (ditambahkan), sedangkan Stok Awal (BOM) dan On-Order adalah PERSEDIAAN YANG SUDAH TERSEDIA (dikurangkan). Sering tertukar, terutama Markdown dianggap 'pengurang' anggaran padahal ia menambah kebutuhan (barang yang di-markdown perlu diganti stoknya).</t>
        </is>
      </c>
      <c r="C24" s="3" t="n"/>
    </row>
    <row r="25" ht="60" customHeight="1">
      <c r="A25" s="7" t="inlineStr">
        <is>
          <t>Cara Verifikasi:</t>
        </is>
      </c>
      <c r="B25" s="5" t="inlineStr">
        <is>
          <t>Cek ulang rumus: OTB = (Jual + Markdown + EOM) − (BOM + On-Order). Kalau Markdown atau EOM ditempatkan di sisi pengurang, atau On-Order ditambahkan alih-alih dikurangkan, hasil OTB akan salah arah (terlalu besar atau terlalu kecil dari seharusnya).</t>
        </is>
      </c>
      <c r="C25" s="3" t="n"/>
    </row>
    <row r="26" ht="35" customHeight="1">
      <c r="A26" s="7" t="inlineStr">
        <is>
          <t>Contoh:</t>
        </is>
      </c>
      <c r="B26" s="21" t="inlineStr">
        <is>
          <t>Januari: (Rp80jt jual + Rp5jt markdown + Rp60jt EOM) - (Rp50jt BOM + Rp20jt on-order) = Rp75jt.</t>
        </is>
      </c>
      <c r="C26" s="3" t="n"/>
    </row>
  </sheetData>
  <mergeCells count="21">
    <mergeCell ref="B16:C16"/>
    <mergeCell ref="B25:C25"/>
    <mergeCell ref="A18:C18"/>
    <mergeCell ref="A3:C3"/>
    <mergeCell ref="B21:C21"/>
    <mergeCell ref="B11:C11"/>
    <mergeCell ref="A23:C23"/>
    <mergeCell ref="A8:C8"/>
    <mergeCell ref="B14:C14"/>
    <mergeCell ref="A13:C13"/>
    <mergeCell ref="B19:C19"/>
    <mergeCell ref="B10:C10"/>
    <mergeCell ref="B9:C9"/>
    <mergeCell ref="B6:C6"/>
    <mergeCell ref="B24:C24"/>
    <mergeCell ref="B15:C15"/>
    <mergeCell ref="A1:C1"/>
    <mergeCell ref="B5:C5"/>
    <mergeCell ref="B20:C20"/>
    <mergeCell ref="B26:C26"/>
    <mergeCell ref="B4:C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stdsquare2-generator</dc:creator>
  <dcterms:created xmlns:dcterms="http://purl.org/dc/terms/" xmlns:xsi="http://www.w3.org/2001/XMLSchema-instance" xsi:type="dcterms:W3CDTF">2026-01-01T00:00:00Z</dcterms:created>
  <dcterms:modified xmlns:dcterms="http://purl.org/dc/terms/" xmlns:xsi="http://www.w3.org/2001/XMLSchema-instance" xsi:type="dcterms:W3CDTF">2026-07-11T15:41:11Z</dcterms:modified>
  <cp:lastModifiedBy>stdsquare2-generator</cp:lastModifiedBy>
</cp:coreProperties>
</file>