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_PROYEK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4" fontId="2" fillId="3" borderId="0" pivotButton="0" quotePrefix="0" xfId="0"/>
    <xf numFmtId="10" fontId="2" fillId="3" borderId="0" pivotButton="0" quotePrefix="0" xfId="0"/>
    <xf numFmtId="4" fontId="0" fillId="0" borderId="0" pivotButton="0" quotePrefix="0" xfId="0"/>
    <xf numFmtId="0" fontId="0" fillId="3" borderId="0" pivotButton="0" quotePrefix="0" xfId="0"/>
    <xf numFmtId="9" fontId="0" fillId="0" borderId="0" pivotButton="0" quotePrefix="0" xfId="0"/>
    <xf numFmtId="164" fontId="0" fillId="0" borderId="0" pivotButton="0" quotePrefix="0" xfId="0"/>
    <xf numFmtId="0" fontId="4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2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Studi Kasus KPBU Indonesia (Struktur Pembiayaan)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menghitung struktur pembiayaan 3 proyek KPBU nyata di Indonesia (Palapa Ring, SPAM Umbulan, Bandara Kertajati) dari CapEx dan asumsi % yang dipublikasikan. Formula hidup -- ubah asumsi %, seluruh split Rp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DATA_PROYEK</t>
        </is>
      </c>
      <c r="C6" s="6" t="inlineStr">
        <is>
          <t>CapEx per paket/proyek dan asumsi % pembiayaan (loan/equity/VGF)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Split Rp pembiayaan tiap proyek, verifikasi total = 100%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Perbandingan gearing (rasio utang) &amp; VGF% lintas proyek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Faktor sukses vs gagal: kenapa Palapa Ring/Umbulan jalan, Kertajati tersendat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membaca studi kasus KPBU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14" customWidth="1" min="3" max="3"/>
    <col width="40" customWidth="1" min="4" max="4"/>
  </cols>
  <sheetData>
    <row r="1" ht="28" customHeight="1">
      <c r="A1" s="1" t="inlineStr">
        <is>
          <t>Data CapEx dan Asumsi % Pembiayaan (sumber: informasi publik)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Palapa Ring - CapEx Paket Barat (Rp T)</t>
        </is>
      </c>
      <c r="B4" s="8" t="n">
        <v>1.27</v>
      </c>
      <c r="C4" s="6" t="inlineStr">
        <is>
          <t>Rp triliun</t>
        </is>
      </c>
      <c r="D4" s="6" t="inlineStr">
        <is>
          <t>Telekomunikasi, tanpa VGF</t>
        </is>
      </c>
    </row>
    <row r="5">
      <c r="A5" s="5" t="inlineStr">
        <is>
          <t>Palapa Ring - CapEx Paket Tengah (Rp T)</t>
        </is>
      </c>
      <c r="B5" s="8" t="n">
        <v>1.38</v>
      </c>
      <c r="C5" s="6" t="inlineStr">
        <is>
          <t>Rp triliun</t>
        </is>
      </c>
      <c r="D5" s="6" t="inlineStr">
        <is>
          <t>Telekomunikasi, tanpa VGF</t>
        </is>
      </c>
    </row>
    <row r="6">
      <c r="A6" s="5" t="inlineStr">
        <is>
          <t>Palapa Ring - CapEx Paket Timur (Rp T)</t>
        </is>
      </c>
      <c r="B6" s="8" t="n">
        <v>5.13</v>
      </c>
      <c r="C6" s="6" t="inlineStr">
        <is>
          <t>Rp triliun</t>
        </is>
      </c>
      <c r="D6" s="6" t="inlineStr">
        <is>
          <t>Telekomunikasi, tanpa VGF</t>
        </is>
      </c>
    </row>
    <row r="7">
      <c r="A7" s="5" t="inlineStr">
        <is>
          <t>Palapa Ring Timur - % Pinjaman Senior</t>
        </is>
      </c>
      <c r="B7" s="9" t="n">
        <v>0.7</v>
      </c>
      <c r="C7" s="6" t="inlineStr">
        <is>
          <t>%</t>
        </is>
      </c>
      <c r="D7" s="6" t="inlineStr">
        <is>
          <t>Sisanya ekuitas sponsor</t>
        </is>
      </c>
    </row>
    <row r="8">
      <c r="A8" s="5" t="inlineStr">
        <is>
          <t>SPAM Umbulan - CapEx (Rp T)</t>
        </is>
      </c>
      <c r="B8" s="8" t="n">
        <v>2.62</v>
      </c>
      <c r="C8" s="6" t="inlineStr">
        <is>
          <t>Rp triliun</t>
        </is>
      </c>
      <c r="D8" s="6" t="inlineStr">
        <is>
          <t>Air minum, 25 tahun konsesi</t>
        </is>
      </c>
    </row>
    <row r="9">
      <c r="A9" s="5" t="inlineStr">
        <is>
          <t>SPAM Umbulan - % VGF terhadap CapEx</t>
        </is>
      </c>
      <c r="B9" s="9" t="n">
        <v>0.31</v>
      </c>
      <c r="C9" s="6" t="inlineStr">
        <is>
          <t>%</t>
        </is>
      </c>
      <c r="D9" s="6" t="inlineStr">
        <is>
          <t>Sisa CapEx dibiayai pinjaman+ekuitas</t>
        </is>
      </c>
    </row>
    <row r="10">
      <c r="A10" s="5" t="inlineStr">
        <is>
          <t>SPAM Umbulan - % Pinjaman dari Sisa CapEx</t>
        </is>
      </c>
      <c r="B10" s="9" t="n">
        <v>0.75</v>
      </c>
      <c r="C10" s="6" t="inlineStr">
        <is>
          <t>%</t>
        </is>
      </c>
      <c r="D10" s="6" t="inlineStr">
        <is>
          <t>Sisanya ekuitas</t>
        </is>
      </c>
    </row>
    <row r="11">
      <c r="A11" s="5" t="inlineStr">
        <is>
          <t>Bandara Kertajati - CapEx Terminal (Rp T)</t>
        </is>
      </c>
      <c r="B11" s="8" t="n">
        <v>2.5</v>
      </c>
      <c r="C11" s="6" t="inlineStr">
        <is>
          <t>Rp triliun</t>
        </is>
      </c>
      <c r="D11" s="6" t="inlineStr">
        <is>
          <t>25 tahun BOT, risiko permintaan di swasta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42" customWidth="1" min="1" max="1"/>
    <col width="4" customWidth="1" min="2" max="2"/>
    <col width="18" customWidth="1" min="3" max="3"/>
    <col width="26" customWidth="1" min="4" max="4"/>
  </cols>
  <sheetData>
    <row r="1" ht="28" customHeight="1">
      <c r="A1" s="1" t="inlineStr">
        <is>
          <t>Split Pembiayaan Tiap Proyek (formula hidup)</t>
        </is>
      </c>
      <c r="B1" s="2" t="n"/>
      <c r="C1" s="2" t="n"/>
      <c r="D1" s="3" t="n"/>
    </row>
    <row r="2"/>
    <row r="3">
      <c r="A3" s="7" t="inlineStr">
        <is>
          <t>PALAPA RING</t>
        </is>
      </c>
      <c r="B3" s="2" t="n"/>
      <c r="C3" s="2" t="n"/>
      <c r="D3" s="3" t="n"/>
    </row>
    <row r="4">
      <c r="A4" s="5" t="inlineStr">
        <is>
          <t>Total CapEx (Barat+Tengah+Timur), Rp T</t>
        </is>
      </c>
      <c r="C4" s="10">
        <f>DATA_PROYEK!B4+DATA_PROYEK!B5+DATA_PROYEK!B6</f>
        <v/>
      </c>
    </row>
    <row r="5">
      <c r="A5" s="5" t="inlineStr">
        <is>
          <t>Paket Timur - Pinjaman Senior (Rp T)</t>
        </is>
      </c>
      <c r="C5" s="10">
        <f>DATA_PROYEK!B6*DATA_PROYEK!B7</f>
        <v/>
      </c>
    </row>
    <row r="6">
      <c r="A6" s="5" t="inlineStr">
        <is>
          <t>Paket Timur - Ekuitas Sponsor (Rp T)</t>
        </is>
      </c>
      <c r="C6" s="10">
        <f>DATA_PROYEK!B6*(1-DATA_PROYEK!B7)</f>
        <v/>
      </c>
    </row>
    <row r="7">
      <c r="A7" s="4" t="inlineStr">
        <is>
          <t>Cek: Pinjaman + Ekuitas = CapEx Timur?</t>
        </is>
      </c>
      <c r="C7" s="11">
        <f>C5+C6=DATA_PROYEK!B6</f>
        <v/>
      </c>
    </row>
    <row r="8"/>
    <row r="9">
      <c r="A9" s="7" t="inlineStr">
        <is>
          <t>SPAM UMBULAN</t>
        </is>
      </c>
      <c r="B9" s="2" t="n"/>
      <c r="C9" s="2" t="n"/>
      <c r="D9" s="3" t="n"/>
    </row>
    <row r="10">
      <c r="A10" s="5" t="inlineStr">
        <is>
          <t>VGF (Rp T) = CapEx x %VGF</t>
        </is>
      </c>
      <c r="C10" s="10">
        <f>DATA_PROYEK!B8*DATA_PROYEK!B9</f>
        <v/>
      </c>
    </row>
    <row r="11">
      <c r="A11" s="5" t="inlineStr">
        <is>
          <t>Sisa CapEx Setelah VGF (Rp T)</t>
        </is>
      </c>
      <c r="C11" s="10">
        <f>DATA_PROYEK!B8-C10</f>
        <v/>
      </c>
    </row>
    <row r="12">
      <c r="A12" s="5" t="inlineStr">
        <is>
          <t>Pinjaman (Rp T) = Sisa x %Pinjaman</t>
        </is>
      </c>
      <c r="C12" s="10">
        <f>C11*DATA_PROYEK!B10</f>
        <v/>
      </c>
    </row>
    <row r="13">
      <c r="A13" s="5" t="inlineStr">
        <is>
          <t>Ekuitas (Rp T) = Sisa x (1-%Pinjaman)</t>
        </is>
      </c>
      <c r="C13" s="10">
        <f>C11*(1-DATA_PROYEK!B10)</f>
        <v/>
      </c>
    </row>
    <row r="14">
      <c r="A14" s="4" t="inlineStr">
        <is>
          <t>Cek: VGF + Pinjaman + Ekuitas = CapEx?</t>
        </is>
      </c>
      <c r="C14" s="11">
        <f>ROUND(C10+C12+C13,4)=ROUND(DATA_PROYEK!B8,4)</f>
        <v/>
      </c>
    </row>
  </sheetData>
  <mergeCells count="3">
    <mergeCell ref="A1:D1"/>
    <mergeCell ref="A9:D9"/>
    <mergeCell ref="A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6" customWidth="1" min="4" max="4"/>
    <col width="44" customWidth="1" min="5" max="5"/>
  </cols>
  <sheetData>
    <row r="1" ht="28" customHeight="1">
      <c r="A1" s="1" t="inlineStr">
        <is>
          <t>Perbandingan Gearing dan VGF% Lintas Proyek</t>
        </is>
      </c>
      <c r="B1" s="2" t="n"/>
      <c r="C1" s="2" t="n"/>
      <c r="D1" s="2" t="n"/>
      <c r="E1" s="3" t="n"/>
    </row>
    <row r="2"/>
    <row r="3">
      <c r="A3" s="7" t="inlineStr">
        <is>
          <t>Proyek</t>
        </is>
      </c>
      <c r="B3" s="7" t="inlineStr">
        <is>
          <t>CapEx (Rp T)</t>
        </is>
      </c>
      <c r="C3" s="7" t="inlineStr">
        <is>
          <t>VGF %</t>
        </is>
      </c>
      <c r="D3" s="7" t="inlineStr">
        <is>
          <t>Gearing Utang %</t>
        </is>
      </c>
      <c r="E3" s="7" t="inlineStr">
        <is>
          <t>Catatan</t>
        </is>
      </c>
    </row>
    <row r="4">
      <c r="A4" s="5" t="inlineStr">
        <is>
          <t>Palapa Ring Timur</t>
        </is>
      </c>
      <c r="B4" s="10">
        <f>DATA_PROYEK!B6</f>
        <v/>
      </c>
      <c r="C4" s="12" t="n">
        <v>0</v>
      </c>
      <c r="D4" s="13">
        <f>KALKULASI_MANUAL!C5/B4</f>
        <v/>
      </c>
      <c r="E4" s="6" t="inlineStr">
        <is>
          <t>Tanpa VGF -- 100% didanai swasta (utang+ekuitas)</t>
        </is>
      </c>
    </row>
    <row r="5">
      <c r="A5" s="5" t="inlineStr">
        <is>
          <t>SPAM Umbulan</t>
        </is>
      </c>
      <c r="B5" s="10">
        <f>DATA_PROYEK!B8</f>
        <v/>
      </c>
      <c r="C5" s="12">
        <f>DATA_PROYEK!B9</f>
        <v/>
      </c>
      <c r="D5" s="13">
        <f>KALKULASI_MANUAL!C12/B5</f>
        <v/>
      </c>
      <c r="E5" s="6" t="inlineStr">
        <is>
          <t>VGF menutup sepertiga CapEx, sisanya gearing standar</t>
        </is>
      </c>
    </row>
    <row r="6">
      <c r="A6" s="5" t="inlineStr">
        <is>
          <t>Bandara Kertajati</t>
        </is>
      </c>
      <c r="B6" s="10">
        <f>DATA_PROYEK!B11</f>
        <v/>
      </c>
      <c r="C6" s="14" t="inlineStr">
        <is>
          <t>data spesifik tidak dipublikasi</t>
        </is>
      </c>
      <c r="D6" s="14" t="inlineStr">
        <is>
          <t>data spesifik tidak dipublikasi</t>
        </is>
      </c>
      <c r="E6" s="6" t="inlineStr">
        <is>
          <t>Risiko permintaan 100% di swasta -- faktor utama kegagalan, bukan struktur pembiayaan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46" customWidth="1" min="3" max="3"/>
    <col width="10" customWidth="1" min="4" max="4"/>
  </cols>
  <sheetData>
    <row r="1" ht="28" customHeight="1">
      <c r="A1" s="1" t="inlineStr">
        <is>
          <t>Faktor Sukses vs Gagal: Pelajaran 3 Studi Kasus</t>
        </is>
      </c>
      <c r="B1" s="2" t="n"/>
      <c r="C1" s="2" t="n"/>
      <c r="D1" s="3" t="n"/>
    </row>
    <row r="2"/>
    <row r="3">
      <c r="A3" s="7" t="inlineStr">
        <is>
          <t>Proyek</t>
        </is>
      </c>
      <c r="B3" s="7" t="inlineStr">
        <is>
          <t>Status</t>
        </is>
      </c>
      <c r="C3" s="7" t="inlineStr">
        <is>
          <t>Faktor Kunci</t>
        </is>
      </c>
    </row>
    <row r="4" ht="55" customHeight="1">
      <c r="A4" s="5" t="inlineStr">
        <is>
          <t>Palapa Ring</t>
        </is>
      </c>
      <c r="B4" s="6" t="inlineStr">
        <is>
          <t>Sukses (beroperasi)</t>
        </is>
      </c>
      <c r="C4" s="6" t="inlineStr">
        <is>
          <t>Risiko permintaan jaringan backbone relatif rendah (demand pemerintah/operator terjamin); tanpa VGF karena revenue model jelas.</t>
        </is>
      </c>
      <c r="D4" s="3" t="n"/>
    </row>
    <row r="5" ht="55" customHeight="1">
      <c r="A5" s="5" t="inlineStr">
        <is>
          <t>SPAM Umbulan</t>
        </is>
      </c>
      <c r="B5" s="6" t="inlineStr">
        <is>
          <t>Sukses (beroperasi)</t>
        </is>
      </c>
      <c r="C5" s="6" t="inlineStr">
        <is>
          <t>VGF menutup celah kelayakan di awal (lihat vgf-indonesia.xlsx); revenue dari PDAM (off-taker pemerintah), bukan konsumen langsung.</t>
        </is>
      </c>
      <c r="D5" s="3" t="n"/>
    </row>
    <row r="6" ht="55" customHeight="1">
      <c r="A6" s="5" t="inlineStr">
        <is>
          <t>Bandara Kertajati</t>
        </is>
      </c>
      <c r="B6" s="6" t="inlineStr">
        <is>
          <t>Tersendat/gagal capai target</t>
        </is>
      </c>
      <c r="C6" s="15" t="inlineStr">
        <is>
          <t>Risiko permintaan penuh di swasta, proyeksi trafik penumpang meleset jauh dari realisasi -- pelajaran: uji sensitivitas demand SEBELUM struktur risiko diputuskan.</t>
        </is>
      </c>
      <c r="D6" s="3" t="n"/>
    </row>
  </sheetData>
  <mergeCells count="4">
    <mergeCell ref="A1:D1"/>
    <mergeCell ref="C6:D6"/>
    <mergeCell ref="C5:D5"/>
    <mergeCell ref="C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Membaca Studi Kasus KPBU dan Cara Verifikasi</t>
        </is>
      </c>
      <c r="B1" s="2" t="n"/>
      <c r="C1" s="2" t="n"/>
      <c r="D1" s="3" t="n"/>
    </row>
    <row r="2"/>
    <row r="3">
      <c r="A3" s="16" t="inlineStr">
        <is>
          <t>1. Generalisasi 1 kasus sukses ke semua sektor</t>
        </is>
      </c>
    </row>
    <row r="4">
      <c r="A4" s="5" t="inlineStr">
        <is>
          <t>Diagnosis:</t>
        </is>
      </c>
      <c r="B4" s="6" t="inlineStr">
        <is>
          <t>Struktur pembiayaan air minum (VGF-heavy) dipaksakan ke proyek jalan tol (biasanya gearing-heavy).</t>
        </is>
      </c>
      <c r="C4" s="2" t="n"/>
      <c r="D4" s="3" t="n"/>
    </row>
    <row r="5">
      <c r="A5" s="5" t="inlineStr">
        <is>
          <t>Verifikasi:</t>
        </is>
      </c>
      <c r="B5" s="15" t="inlineStr">
        <is>
          <t>Bandingkan sektor yang sama dulu; VGF% dan gearing sangat bergantung profil risiko permintaan sektor (lihat KALKULASI_OTOMATIS).</t>
        </is>
      </c>
      <c r="C5" s="2" t="n"/>
      <c r="D5" s="3" t="n"/>
    </row>
    <row r="6"/>
    <row r="7">
      <c r="A7" s="16" t="inlineStr">
        <is>
          <t>2. Angka CapEx lama dipakai tanpa eskalasi</t>
        </is>
      </c>
    </row>
    <row r="8">
      <c r="A8" s="5" t="inlineStr">
        <is>
          <t>Diagnosis:</t>
        </is>
      </c>
      <c r="B8" s="6" t="inlineStr">
        <is>
          <t>Perbandingan lintas tahun proyek jadi bias (proyek lama terlihat 'murah').</t>
        </is>
      </c>
      <c r="C8" s="2" t="n"/>
      <c r="D8" s="3" t="n"/>
    </row>
    <row r="9">
      <c r="A9" s="5" t="inlineStr">
        <is>
          <t>Verifikasi:</t>
        </is>
      </c>
      <c r="B9" s="15" t="inlineStr">
        <is>
          <t>Cek tahun dasar tiap angka CapEx; eskalasi ke tahun yang sama sebelum dibandingkan.</t>
        </is>
      </c>
      <c r="C9" s="2" t="n"/>
      <c r="D9" s="3" t="n"/>
    </row>
    <row r="10"/>
    <row r="11">
      <c r="A11" s="16" t="inlineStr">
        <is>
          <t>3. Kegagalan proyek disalahkan ke 'skema KPBU' secara umum</t>
        </is>
      </c>
    </row>
    <row r="12">
      <c r="A12" s="5" t="inlineStr">
        <is>
          <t>Diagnosis:</t>
        </is>
      </c>
      <c r="B12" s="6" t="inlineStr">
        <is>
          <t>Kesimpulan salah -- kasus Kertajati gagal karena alokasi risiko permintaan, bukan karena KPBU sebagai skema.</t>
        </is>
      </c>
      <c r="C12" s="2" t="n"/>
      <c r="D12" s="3" t="n"/>
    </row>
    <row r="13">
      <c r="A13" s="5" t="inlineStr">
        <is>
          <t>Verifikasi:</t>
        </is>
      </c>
      <c r="B13" s="15" t="inlineStr">
        <is>
          <t>Identifikasi akar masalah spesifik (lihat CONTOH_KASUS) sebelum menyimpulkan skema KPBU tidak layak dipakai.</t>
        </is>
      </c>
      <c r="C13" s="2" t="n"/>
      <c r="D13" s="3" t="n"/>
    </row>
    <row r="14"/>
    <row r="15">
      <c r="A15" s="16" t="inlineStr">
        <is>
          <t>4. Mengarang rincian pembiayaan yang tidak dipublikasikan</t>
        </is>
      </c>
    </row>
    <row r="16">
      <c r="A16" s="5" t="inlineStr">
        <is>
          <t>Diagnosis:</t>
        </is>
      </c>
      <c r="B16" s="6" t="inlineStr">
        <is>
          <t>Analisis terlihat presisi padahal berbasis angka fiktif -- risiko kredibilitas.</t>
        </is>
      </c>
      <c r="C16" s="2" t="n"/>
      <c r="D16" s="3" t="n"/>
    </row>
    <row r="17">
      <c r="A17" s="5" t="inlineStr">
        <is>
          <t>Verifikasi:</t>
        </is>
      </c>
      <c r="B17" s="15" t="inlineStr">
        <is>
          <t>Kalau data tidak tersedia publik (lihat baris Kertajati di KALKULASI_OTOMATIS), tandai eksplisit, jangan diisi angka reka-reka.</t>
        </is>
      </c>
      <c r="C17" s="2" t="n"/>
      <c r="D17" s="3" t="n"/>
    </row>
    <row r="18"/>
    <row r="19">
      <c r="A19" s="16" t="inlineStr">
        <is>
          <t>5. VGF disamakan dengan subsidi operasional</t>
        </is>
      </c>
    </row>
    <row r="20">
      <c r="A20" s="5" t="inlineStr">
        <is>
          <t>Diagnosis:</t>
        </is>
      </c>
      <c r="B20" s="6" t="inlineStr">
        <is>
          <t>Keliru menilai keberlanjutan fiskal proyek jangka panjang.</t>
        </is>
      </c>
      <c r="C20" s="2" t="n"/>
      <c r="D20" s="3" t="n"/>
    </row>
    <row r="21">
      <c r="A21" s="5" t="inlineStr">
        <is>
          <t>Verifikasi:</t>
        </is>
      </c>
      <c r="B21" s="15" t="inlineStr">
        <is>
          <t>VGF adalah bantuan SEKALI di awal/konstruksi (lihat vgf-indonesia.xlsx sheet DISBURSEMENT), bukan subsidi berulang tiap tahun.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2026-07-12T12:11:18Z</dcterms:modified>
  <cp:lastModifiedBy>stdsquare2-generator</cp:lastModifiedBy>
</cp:coreProperties>
</file>