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_PETUNJUK" sheetId="1" state="visible" r:id="rId1"/>
    <sheet xmlns:r="http://schemas.openxmlformats.org/officeDocument/2006/relationships" name="1_DATASET_A" sheetId="2" state="visible" r:id="rId2"/>
    <sheet xmlns:r="http://schemas.openxmlformats.org/officeDocument/2006/relationships" name="4_DATASET_B" sheetId="3" state="visible" r:id="rId3"/>
    <sheet xmlns:r="http://schemas.openxmlformats.org/officeDocument/2006/relationships" name="2_PEARSON_A" sheetId="4" state="visible" r:id="rId4"/>
    <sheet xmlns:r="http://schemas.openxmlformats.org/officeDocument/2006/relationships" name="5_PEARSON_B" sheetId="5" state="visible" r:id="rId5"/>
    <sheet xmlns:r="http://schemas.openxmlformats.org/officeDocument/2006/relationships" name="3_VERIFIKASI_A" sheetId="6" state="visible" r:id="rId6"/>
    <sheet xmlns:r="http://schemas.openxmlformats.org/officeDocument/2006/relationships" name="VERIFIKASI_B" sheetId="7" state="visible" r:id="rId7"/>
    <sheet xmlns:r="http://schemas.openxmlformats.org/officeDocument/2006/relationships" name="6_SPEARMAN" sheetId="8" state="visible" r:id="rId8"/>
    <sheet xmlns:r="http://schemas.openxmlformats.org/officeDocument/2006/relationships" name="7_KENDALL" sheetId="9" state="visible" r:id="rId9"/>
    <sheet xmlns:r="http://schemas.openxmlformats.org/officeDocument/2006/relationships" name="8_KOMPARASI" sheetId="10" state="visible" r:id="rId10"/>
    <sheet xmlns:r="http://schemas.openxmlformats.org/officeDocument/2006/relationships" name="9_CHART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00"/>
    <numFmt numFmtId="165" formatCode="0;-0;0"/>
  </numFmts>
  <fonts count="8">
    <font>
      <name val="Calibri"/>
      <family val="2"/>
      <color theme="1"/>
      <sz val="11"/>
      <scheme val="minor"/>
    </font>
    <font>
      <name val="Calibri"/>
      <b val="1"/>
      <color rgb="001F4E79"/>
      <sz val="14"/>
    </font>
    <font>
      <name val="Calibri"/>
      <b val="1"/>
      <color rgb="00FFFFFF"/>
      <sz val="11"/>
    </font>
    <font>
      <name val="Calibri"/>
      <i val="1"/>
      <color rgb="00555555"/>
      <sz val="10"/>
    </font>
    <font>
      <name val="Calibri"/>
      <b val="1"/>
      <color rgb="00000000"/>
      <sz val="11"/>
    </font>
    <font>
      <name val="Calibri"/>
      <color rgb="00000000"/>
      <sz val="11"/>
    </font>
    <font>
      <name val="Calibri"/>
      <color rgb="001F4E79"/>
      <sz val="11"/>
    </font>
    <font>
      <name val="Calibri"/>
      <b val="1"/>
      <color rgb="001F4E79"/>
      <sz val="16"/>
    </font>
  </fonts>
  <fills count="10">
    <fill>
      <patternFill/>
    </fill>
    <fill>
      <patternFill patternType="gray125"/>
    </fill>
    <fill>
      <patternFill patternType="solid">
        <fgColor rgb="0000C853"/>
      </patternFill>
    </fill>
    <fill>
      <patternFill patternType="solid">
        <fgColor rgb="00E8F5E9"/>
      </patternFill>
    </fill>
    <fill>
      <patternFill patternType="solid">
        <fgColor rgb="00F5F5F5"/>
      </patternFill>
    </fill>
    <fill>
      <patternFill patternType="solid">
        <fgColor rgb="00FFF59D"/>
      </patternFill>
    </fill>
    <fill>
      <patternFill patternType="solid">
        <fgColor rgb="00E3F2FD"/>
      </patternFill>
    </fill>
    <fill>
      <patternFill patternType="solid">
        <fgColor rgb="00FFF3E0"/>
      </patternFill>
    </fill>
    <fill>
      <patternFill patternType="solid">
        <fgColor rgb="00F3E5F5"/>
      </patternFill>
    </fill>
    <fill>
      <patternFill patternType="solid">
        <fgColor rgb="00FFCDD8"/>
      </patternFill>
    </fill>
  </fills>
  <borders count="6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  <border>
      <left/>
      <right/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/>
      <diagonal/>
    </border>
    <border>
      <left/>
      <right/>
      <top style="thin">
        <color rgb="00BBBBBB"/>
      </top>
      <bottom style="thin">
        <color rgb="00BBBBBB"/>
      </bottom>
      <diagonal/>
    </border>
    <border>
      <left/>
      <right style="thin">
        <color rgb="00BBBBBB"/>
      </right>
      <top style="thin">
        <color rgb="00BBBBBB"/>
      </top>
      <bottom style="thin">
        <color rgb="00BBBBBB"/>
      </bottom>
      <diagonal/>
    </border>
  </borders>
  <cellStyleXfs count="1">
    <xf numFmtId="0" fontId="0" fillId="0" borderId="0"/>
  </cellStyleXfs>
  <cellXfs count="63">
    <xf numFmtId="0" fontId="0" fillId="0" borderId="0" pivotButton="0" quotePrefix="0" xfId="0"/>
    <xf numFmtId="0" fontId="2" fillId="2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4" fillId="0" borderId="0" pivotButton="0" quotePrefix="0" xfId="0"/>
    <xf numFmtId="0" fontId="4" fillId="4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left" vertical="center" wrapText="1"/>
    </xf>
    <xf numFmtId="0" fontId="5" fillId="7" borderId="1" applyAlignment="1" pivotButton="0" quotePrefix="0" xfId="0">
      <alignment horizontal="left" vertical="center" wrapText="1"/>
    </xf>
    <xf numFmtId="0" fontId="5" fillId="8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3" fontId="6" fillId="0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3" fontId="4" fillId="5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left" vertical="center" wrapText="1"/>
    </xf>
    <xf numFmtId="3" fontId="4" fillId="0" borderId="1" applyAlignment="1" pivotButton="0" quotePrefix="0" xfId="0">
      <alignment horizontal="right" vertical="center"/>
    </xf>
    <xf numFmtId="2" fontId="4" fillId="0" borderId="1" applyAlignment="1" pivotButton="0" quotePrefix="0" xfId="0">
      <alignment horizontal="right" vertical="center"/>
    </xf>
    <xf numFmtId="164" fontId="4" fillId="0" borderId="1" applyAlignment="1" pivotButton="0" quotePrefix="0" xfId="0">
      <alignment horizontal="right" vertical="center"/>
    </xf>
    <xf numFmtId="0" fontId="3" fillId="6" borderId="0" applyAlignment="1" pivotButton="0" quotePrefix="0" xfId="0">
      <alignment horizontal="center" vertical="center" wrapText="1"/>
    </xf>
    <xf numFmtId="3" fontId="5" fillId="0" borderId="1" applyAlignment="1" pivotButton="0" quotePrefix="0" xfId="0">
      <alignment horizontal="right" vertical="center"/>
    </xf>
    <xf numFmtId="2" fontId="5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right" vertical="center"/>
    </xf>
    <xf numFmtId="0" fontId="4" fillId="6" borderId="0" applyAlignment="1" pivotButton="0" quotePrefix="0" xfId="0">
      <alignment horizontal="left" vertical="center" wrapText="1"/>
    </xf>
    <xf numFmtId="3" fontId="4" fillId="6" borderId="1" applyAlignment="1" pivotButton="0" quotePrefix="0" xfId="0">
      <alignment horizontal="right" vertical="center"/>
    </xf>
    <xf numFmtId="0" fontId="7" fillId="6" borderId="1" applyAlignment="1" pivotButton="0" quotePrefix="0" xfId="0">
      <alignment horizontal="left" vertical="center" wrapText="1"/>
    </xf>
    <xf numFmtId="164" fontId="7" fillId="6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164" fontId="4" fillId="6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164" fontId="4" fillId="5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left" vertical="center" wrapText="1"/>
    </xf>
    <xf numFmtId="0" fontId="3" fillId="7" borderId="0" applyAlignment="1" pivotButton="0" quotePrefix="0" xfId="0">
      <alignment horizontal="center" vertical="center" wrapText="1"/>
    </xf>
    <xf numFmtId="0" fontId="2" fillId="7" borderId="0" applyAlignment="1" pivotButton="0" quotePrefix="0" xfId="0">
      <alignment horizontal="center" vertical="center" wrapText="1"/>
    </xf>
    <xf numFmtId="2" fontId="4" fillId="5" borderId="1" applyAlignment="1" pivotButton="0" quotePrefix="0" xfId="0">
      <alignment horizontal="right" vertical="center"/>
    </xf>
    <xf numFmtId="0" fontId="4" fillId="7" borderId="0" applyAlignment="1" pivotButton="0" quotePrefix="0" xfId="0">
      <alignment horizontal="left" vertical="center" wrapText="1"/>
    </xf>
    <xf numFmtId="164" fontId="7" fillId="7" borderId="1" applyAlignment="1" pivotButton="0" quotePrefix="0" xfId="0">
      <alignment horizontal="right" vertical="center"/>
    </xf>
    <xf numFmtId="0" fontId="3" fillId="7" borderId="1" applyAlignment="1" pivotButton="0" quotePrefix="0" xfId="0">
      <alignment horizontal="left" vertical="center" wrapText="1"/>
    </xf>
    <xf numFmtId="0" fontId="3" fillId="8" borderId="0" applyAlignment="1" pivotButton="0" quotePrefix="0" xfId="0">
      <alignment horizontal="center" vertical="center" wrapText="1"/>
    </xf>
    <xf numFmtId="0" fontId="2" fillId="8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165" fontId="5" fillId="0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4" fillId="8" borderId="0" applyAlignment="1" pivotButton="0" quotePrefix="0" xfId="0">
      <alignment horizontal="left" vertical="center" wrapText="1"/>
    </xf>
    <xf numFmtId="3" fontId="4" fillId="8" borderId="1" applyAlignment="1" pivotButton="0" quotePrefix="0" xfId="0">
      <alignment horizontal="right" vertical="center"/>
    </xf>
    <xf numFmtId="0" fontId="3" fillId="8" borderId="1" applyAlignment="1" pivotButton="0" quotePrefix="0" xfId="0">
      <alignment horizontal="left" vertical="center" wrapText="1"/>
    </xf>
    <xf numFmtId="0" fontId="7" fillId="8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164" fontId="7" fillId="8" borderId="1" applyAlignment="1" pivotButton="0" quotePrefix="0" xfId="0">
      <alignment horizontal="right" vertical="center"/>
    </xf>
    <xf numFmtId="0" fontId="4" fillId="7" borderId="1" applyAlignment="1" pivotButton="0" quotePrefix="0" xfId="0">
      <alignment horizontal="left" vertical="center" wrapText="1"/>
    </xf>
    <xf numFmtId="164" fontId="4" fillId="7" borderId="1" applyAlignment="1" pivotButton="0" quotePrefix="0" xfId="0">
      <alignment horizontal="right" vertical="center"/>
    </xf>
    <xf numFmtId="0" fontId="4" fillId="8" borderId="1" applyAlignment="1" pivotButton="0" quotePrefix="0" xfId="0">
      <alignment horizontal="left" vertical="center" wrapText="1"/>
    </xf>
    <xf numFmtId="164" fontId="4" fillId="8" borderId="1" applyAlignment="1" pivotButton="0" quotePrefix="0" xfId="0">
      <alignment horizontal="right" vertical="center"/>
    </xf>
    <xf numFmtId="0" fontId="4" fillId="9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charts/chart1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Dataset A · Jam Belajar vs Nilai (r ≈ +0,94 — positif sangat kuat)</a:t>
            </a:r>
          </a:p>
        </rich>
      </tx>
    </title>
    <plotArea>
      <scatterChart>
        <ser>
          <idx val="0"/>
          <order val="0"/>
          <tx>
            <v>Nilai vs Jam Belajar</v>
          </tx>
          <marker>
            <symbol val="circle"/>
            <size val="8"/>
            <spPr>
              <a:ln xmlns:a="http://schemas.openxmlformats.org/drawingml/2006/main">
                <a:prstDash val="solid"/>
              </a:ln>
            </spPr>
          </marker>
          <trendline>
            <trendlineType val="linear"/>
            <dispRSqr val="1"/>
            <dispEq val="1"/>
          </trendline>
          <xVal>
            <numRef>
              <f>'9_CHART'!$B$6:$B$15</f>
            </numRef>
          </xVal>
          <yVal>
            <numRef>
              <f>'9_CHART'!$C$6:$C$15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Jam Belajar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Nilai Ujian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Dataset B · Harga vs Permintaan (r ≈ −0,97 — negatif sangat kuat)</a:t>
            </a:r>
          </a:p>
        </rich>
      </tx>
    </title>
    <plotArea>
      <scatterChart>
        <ser>
          <idx val="0"/>
          <order val="0"/>
          <tx>
            <v>Permintaan vs Harga</v>
          </tx>
          <spPr>
            <a:ln xmlns:a="http://schemas.openxmlformats.org/drawingml/2006/main">
              <a:prstDash val="solid"/>
            </a:ln>
          </spPr>
          <marker>
            <symbol val="triangle"/>
            <size val="8"/>
            <spPr>
              <a:ln xmlns:a="http://schemas.openxmlformats.org/drawingml/2006/main">
                <a:prstDash val="solid"/>
              </a:ln>
            </spPr>
          </marker>
          <trendline>
            <trendlineType val="linear"/>
            <dispRSqr val="1"/>
            <dispEq val="1"/>
          </trendline>
          <xVal>
            <numRef>
              <f>'9_CHART'!$E$6:$E$15</f>
            </numRef>
          </xVal>
          <yVal>
            <numRef>
              <f>'9_CHART'!$F$6:$F$15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Harga (Rp ribu)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Permintaan (ribu unit)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13</row>
      <rowOff>0</rowOff>
    </from>
    <ext cx="6480000" cy="39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35</row>
      <rowOff>0</rowOff>
    </from>
    <ext cx="6480000" cy="396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2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78" customWidth="1" min="3" max="3"/>
  </cols>
  <sheetData>
    <row r="2" ht="30" customHeight="1">
      <c r="B2" s="1" t="inlineStr">
        <is>
          <t>KORELASI — PEARSON · SPEARMAN · KENDALL</t>
        </is>
      </c>
    </row>
    <row r="3">
      <c r="B3" s="2" t="inlineStr">
        <is>
          <t>Workbook pendamping materi /statistik/korelasi/ · Hitung 3 metode dari nol</t>
        </is>
      </c>
    </row>
    <row r="5">
      <c r="B5" s="3" t="inlineStr">
        <is>
          <t>PAKAI CARA INI:</t>
        </is>
      </c>
    </row>
    <row r="6">
      <c r="B6" s="4" t="inlineStr">
        <is>
          <t>1_DATASET_A</t>
        </is>
      </c>
      <c r="C6" s="5" t="inlineStr">
        <is>
          <t>Jam belajar (x) vs nilai ujian (y), 10 mahasiswa. Sel BIRU = bisa diubah. Korelasi POSITIF.</t>
        </is>
      </c>
    </row>
    <row r="7">
      <c r="B7" s="4" t="inlineStr">
        <is>
          <t>2_PEARSON_A</t>
        </is>
      </c>
      <c r="C7" s="5" t="inlineStr">
        <is>
          <t>Hitung r manual: tabel bantu xy, x^2, y^2, lalu SP, SSx, SSy, dan r. Hasil formula hidup.</t>
        </is>
      </c>
    </row>
    <row r="8">
      <c r="B8" s="4" t="inlineStr">
        <is>
          <t>3_VERIFIKASI_A</t>
        </is>
      </c>
      <c r="C8" s="5" t="inlineStr">
        <is>
          <t>Bandingkan r manual vs =CORREL(). Selisih harus 0.</t>
        </is>
      </c>
    </row>
    <row r="9">
      <c r="B9" s="4" t="inlineStr">
        <is>
          <t>4_DATASET_B</t>
        </is>
      </c>
      <c r="C9" s="5" t="inlineStr">
        <is>
          <t>Harga (x) vs permintaan (y), 10 periode. Korelasi NEGATIF.</t>
        </is>
      </c>
    </row>
    <row r="10">
      <c r="B10" s="4" t="inlineStr">
        <is>
          <t>5_PEARSON_B</t>
        </is>
      </c>
      <c r="C10" s="5" t="inlineStr">
        <is>
          <t>Hitung r manual untuk hubungan negatif. Verifikasi CORREL.</t>
        </is>
      </c>
    </row>
    <row r="11">
      <c r="B11" s="4" t="inlineStr">
        <is>
          <t>6_SPEARMAN</t>
        </is>
      </c>
      <c r="C11" s="5" t="inlineStr">
        <is>
          <t>ρ Spearman: konversi x &amp; y ke ranking, lalu hitung korelasi Pearson dari ranking.</t>
        </is>
      </c>
    </row>
    <row r="12">
      <c r="B12" s="4" t="inlineStr">
        <is>
          <t>7_KENDALL</t>
        </is>
      </c>
      <c r="C12" s="5" t="inlineStr">
        <is>
          <t>τ Kendall: hitung pasangan concordant (C) dan discordant (D) lalu τ = (C−D)/(n(n−1)/2).</t>
        </is>
      </c>
    </row>
    <row r="13">
      <c r="B13" s="4" t="inlineStr">
        <is>
          <t>8_KOMPARASI</t>
        </is>
      </c>
      <c r="C13" s="5" t="inlineStr">
        <is>
          <t>Tabel ringkas: r Pearson vs ρ Spearman vs τ Kendall untuk kedua dataset + interpretasi.</t>
        </is>
      </c>
    </row>
    <row r="14">
      <c r="B14" s="4" t="inlineStr">
        <is>
          <t>9_CHART</t>
        </is>
      </c>
      <c r="C14" s="5" t="inlineStr">
        <is>
          <t>Scatter plot kedua dataset dengan trendline linier + persamaan + R².</t>
        </is>
      </c>
    </row>
    <row r="16">
      <c r="B16" s="6" t="inlineStr">
        <is>
          <t>LEGENDA WARNA:</t>
        </is>
      </c>
    </row>
    <row r="17">
      <c r="B17" s="7" t="inlineStr">
        <is>
          <t>Input manual</t>
        </is>
      </c>
      <c r="C17" s="5" t="inlineStr">
        <is>
          <t>Sel biru = Anda ubah. Contoh: data x dan y di kolom dataset.</t>
        </is>
      </c>
    </row>
    <row r="18">
      <c r="B18" s="5" t="inlineStr">
        <is>
          <t>Formula hidup</t>
        </is>
      </c>
      <c r="C18" s="5" t="inlineStr">
        <is>
          <t>Sel hitam = dihitung otomatis dari rumus. Jangan diketik.</t>
        </is>
      </c>
    </row>
    <row r="19">
      <c r="B19" s="8" t="inlineStr">
        <is>
          <t>Pearson</t>
        </is>
      </c>
      <c r="C19" s="5" t="inlineStr">
        <is>
          <t>Latar biru muda = perhitungan koefisien r Pearson.</t>
        </is>
      </c>
    </row>
    <row r="20">
      <c r="B20" s="9" t="inlineStr">
        <is>
          <t>Spearman</t>
        </is>
      </c>
      <c r="C20" s="5" t="inlineStr">
        <is>
          <t>Latar oranye muda = perhitungan koefisien rho Spearman (berbasis ranking).</t>
        </is>
      </c>
    </row>
    <row r="21">
      <c r="B21" s="10" t="inlineStr">
        <is>
          <t>Kendall</t>
        </is>
      </c>
      <c r="C21" s="5" t="inlineStr">
        <is>
          <t>Latar ungu muda = perhitungan koefisien tau Kendall (berbasis pasangan).</t>
        </is>
      </c>
    </row>
    <row r="23">
      <c r="B23" s="6" t="inlineStr">
        <is>
          <t>ANGKA KUNCI (akan muncul di 8_KOMPARASI):</t>
        </is>
      </c>
    </row>
    <row r="24">
      <c r="B24" s="11" t="inlineStr">
        <is>
          <t>• Dataset A (jam belajar vs nilai): r ≈ +0,94 · ρ ≈ +0,95 · τ ≈ +0,87 — positif sangat kuat</t>
        </is>
      </c>
    </row>
    <row r="25">
      <c r="B25" s="11" t="inlineStr">
        <is>
          <t>• Dataset B (harga vs permintaan): r ≈ −0,97 · ρ ≈ −0,96 · τ ≈ −0,87 — negatif sangat kuat</t>
        </is>
      </c>
    </row>
    <row r="26">
      <c r="B26" s="11" t="inlineStr">
        <is>
          <t>• Hukum urutan: |r| ≥ |ρ| untuk hubungan monoton linier; ρ &amp; τ lebih tahan pencilan.</t>
        </is>
      </c>
    </row>
    <row r="27">
      <c r="B27" s="11" t="inlineStr">
        <is>
          <t>• R² = r² → proporsi variasi y yang 'dijelaskan' linear oleh x (BUKAN kausalitas).</t>
        </is>
      </c>
    </row>
    <row r="29">
      <c r="B29" s="12" t="inlineStr">
        <is>
          <t>Referensi: rumus Pearson (1896), Spearman (1904), Kendall (1938). Bukan bukti sebab-akibat.</t>
        </is>
      </c>
    </row>
  </sheetData>
  <mergeCells count="7">
    <mergeCell ref="B24:C24"/>
    <mergeCell ref="B2:C2"/>
    <mergeCell ref="B29:C29"/>
    <mergeCell ref="B25:C25"/>
    <mergeCell ref="B3:C3"/>
    <mergeCell ref="B26:C26"/>
    <mergeCell ref="B27:C27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B2:E18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34" customWidth="1" min="2" max="2"/>
    <col width="20" customWidth="1" min="3" max="3"/>
    <col width="20" customWidth="1" min="4" max="4"/>
    <col width="38" customWidth="1" min="5" max="5"/>
  </cols>
  <sheetData>
    <row r="2" ht="26" customHeight="1">
      <c r="B2" s="1" t="inlineStr">
        <is>
          <t>KOMPARASI 3 METODE KORELASI</t>
        </is>
      </c>
    </row>
    <row r="3">
      <c r="B3" s="2" t="inlineStr">
        <is>
          <t>Semua nilai adalah formula hidup yang menarik dari sheet masing-masing. Ubah data → semua berubah.</t>
        </is>
      </c>
    </row>
    <row r="5" ht="28" customHeight="1">
      <c r="B5" s="13" t="inlineStr">
        <is>
          <t>Metode</t>
        </is>
      </c>
      <c r="C5" s="13" t="inlineStr">
        <is>
          <t>Dataset A (jam vs nilai)</t>
        </is>
      </c>
      <c r="D5" s="13" t="inlineStr">
        <is>
          <t>Dataset B (harga vs permintaan)</t>
        </is>
      </c>
      <c r="E5" s="13" t="inlineStr">
        <is>
          <t>Catatan</t>
        </is>
      </c>
    </row>
    <row r="6">
      <c r="B6" s="32" t="inlineStr">
        <is>
          <t>r Pearson (manual Σxy)</t>
        </is>
      </c>
      <c r="C6" s="33">
        <f>'2_PEARSON_A'!F29</f>
        <v/>
      </c>
      <c r="D6" s="33">
        <f>'5_PEARSON_B'!F29</f>
        <v/>
      </c>
      <c r="E6" s="31" t="inlineStr">
        <is>
          <t>Ukuran keeratan HUBUNGAN LINIER. Sensitif terhadap pencilan.</t>
        </is>
      </c>
    </row>
    <row r="7">
      <c r="B7" s="58" t="inlineStr">
        <is>
          <t>ρ Spearman (Pearson pada ranking)</t>
        </is>
      </c>
      <c r="C7" s="59">
        <f>'6_SPEARMAN'!$I$19</f>
        <v/>
      </c>
      <c r="D7" s="59">
        <f>'6_SPEARMAN'!$I$36</f>
        <v/>
      </c>
      <c r="E7" s="44" t="inlineStr">
        <is>
          <t>Ukuran keeratan HUBUNGAN MONOTON. Tahan pencilan &amp; bebas asumsi linier.</t>
        </is>
      </c>
    </row>
    <row r="8">
      <c r="B8" s="60" t="inlineStr">
        <is>
          <t>τ Kendall (pasangan concordant)</t>
        </is>
      </c>
      <c r="C8" s="61">
        <f>'7_KENDALL'!$F$23</f>
        <v/>
      </c>
      <c r="D8" s="61">
        <f>'7_KENDALL'!$F$44</f>
        <v/>
      </c>
      <c r="E8" s="53" t="inlineStr">
        <is>
          <t>Proporsi pasangan concordant minus discordant. Lebih konservatif, cocok n kecil.</t>
        </is>
      </c>
    </row>
    <row r="9">
      <c r="B9" s="35" t="inlineStr">
        <is>
          <t>R² (= r², koefisien determinasi)</t>
        </is>
      </c>
      <c r="C9" s="36">
        <f>'2_PEARSON_A'!F29^2</f>
        <v/>
      </c>
      <c r="D9" s="36">
        <f>'5_PEARSON_B'!F29^2</f>
        <v/>
      </c>
      <c r="E9" s="19" t="inlineStr">
        <is>
          <t>Proporsi variasi y yang 'dijelaskan' linear oleh x.</t>
        </is>
      </c>
    </row>
    <row r="11">
      <c r="B11" s="38" t="inlineStr">
        <is>
          <t>INTERPRETASI KUAT/LEMAH (berdasarkan |r|):</t>
        </is>
      </c>
    </row>
    <row r="12">
      <c r="B12" s="5" t="inlineStr">
        <is>
          <t>0,90 – 1,00 · sangat kuat</t>
        </is>
      </c>
      <c r="C12" s="16" t="inlineStr">
        <is>
          <t>Berlaku untuk |r|, |ρ|, |τ|. Tanda (+/−) hanya bicara ARAH.</t>
        </is>
      </c>
    </row>
    <row r="13">
      <c r="B13" s="5" t="inlineStr">
        <is>
          <t>0,70 – 0,89 · kuat</t>
        </is>
      </c>
      <c r="C13" s="16" t="inlineStr">
        <is>
          <t>Berlaku untuk |r|, |ρ|, |τ|. Tanda (+/−) hanya bicara ARAH.</t>
        </is>
      </c>
    </row>
    <row r="14">
      <c r="B14" s="5" t="inlineStr">
        <is>
          <t>0,40 – 0,69 · sedang</t>
        </is>
      </c>
      <c r="C14" s="16" t="inlineStr">
        <is>
          <t>Berlaku untuk |r|, |ρ|, |τ|. Tanda (+/−) hanya bicara ARAH.</t>
        </is>
      </c>
    </row>
    <row r="15">
      <c r="B15" s="5" t="inlineStr">
        <is>
          <t>0,20 – 0,39 · lemah</t>
        </is>
      </c>
      <c r="C15" s="16" t="inlineStr">
        <is>
          <t>Berlaku untuk |r|, |ρ|, |τ|. Tanda (+/−) hanya bicara ARAH.</t>
        </is>
      </c>
    </row>
    <row r="16">
      <c r="B16" s="5" t="inlineStr">
        <is>
          <t>0,00 – 0,19 · sangat lemah / tak ada</t>
        </is>
      </c>
      <c r="C16" s="16" t="inlineStr">
        <is>
          <t>Berlaku untuk |r|, |ρ|, |τ|. Tanda (+/−) hanya bicara ARAH.</t>
        </is>
      </c>
    </row>
    <row r="18">
      <c r="B18" s="62" t="inlineStr">
        <is>
          <t>⚠ KORELASI ≠ KAUSALITAS. R² tinggi tidak membuktikan x menyebabkan y.</t>
        </is>
      </c>
    </row>
  </sheetData>
  <mergeCells count="9">
    <mergeCell ref="C16:E16"/>
    <mergeCell ref="B18:E18"/>
    <mergeCell ref="C14:E14"/>
    <mergeCell ref="C13:E13"/>
    <mergeCell ref="C15:E15"/>
    <mergeCell ref="B11:E11"/>
    <mergeCell ref="B3:E3"/>
    <mergeCell ref="B2:E2"/>
    <mergeCell ref="C12:E12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B2:H1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2" ht="26" customHeight="1">
      <c r="B2" s="1" t="inlineStr">
        <is>
          <t>SCATTER PLOT — KEDUA DATASET + TRENDLINE</t>
        </is>
      </c>
    </row>
    <row r="3">
      <c r="B3" s="2" t="inlineStr">
        <is>
          <t>Diagram pencar x vs y dengan garis tren linier (menampilkan persamaan &amp; R²).</t>
        </is>
      </c>
    </row>
    <row r="5">
      <c r="B5" s="13" t="inlineStr">
        <is>
          <t>Dataset A — x</t>
        </is>
      </c>
      <c r="C5" s="13" t="inlineStr">
        <is>
          <t>Dataset A — y</t>
        </is>
      </c>
      <c r="E5" s="13" t="inlineStr">
        <is>
          <t>Dataset B — x</t>
        </is>
      </c>
      <c r="F5" s="13" t="inlineStr">
        <is>
          <t>Dataset B — y</t>
        </is>
      </c>
    </row>
    <row r="6">
      <c r="B6" s="24">
        <f>'1_DATASET_A'!C6</f>
        <v/>
      </c>
      <c r="C6" s="24">
        <f>'1_DATASET_A'!D6</f>
        <v/>
      </c>
      <c r="E6" s="24">
        <f>'4_DATASET_B'!C6</f>
        <v/>
      </c>
      <c r="F6" s="24">
        <f>'4_DATASET_B'!D6</f>
        <v/>
      </c>
    </row>
    <row r="7">
      <c r="B7" s="24">
        <f>'1_DATASET_A'!C7</f>
        <v/>
      </c>
      <c r="C7" s="24">
        <f>'1_DATASET_A'!D7</f>
        <v/>
      </c>
      <c r="E7" s="24">
        <f>'4_DATASET_B'!C7</f>
        <v/>
      </c>
      <c r="F7" s="24">
        <f>'4_DATASET_B'!D7</f>
        <v/>
      </c>
    </row>
    <row r="8">
      <c r="B8" s="24">
        <f>'1_DATASET_A'!C8</f>
        <v/>
      </c>
      <c r="C8" s="24">
        <f>'1_DATASET_A'!D8</f>
        <v/>
      </c>
      <c r="E8" s="24">
        <f>'4_DATASET_B'!C8</f>
        <v/>
      </c>
      <c r="F8" s="24">
        <f>'4_DATASET_B'!D8</f>
        <v/>
      </c>
    </row>
    <row r="9">
      <c r="B9" s="24">
        <f>'1_DATASET_A'!C9</f>
        <v/>
      </c>
      <c r="C9" s="24">
        <f>'1_DATASET_A'!D9</f>
        <v/>
      </c>
      <c r="E9" s="24">
        <f>'4_DATASET_B'!C9</f>
        <v/>
      </c>
      <c r="F9" s="24">
        <f>'4_DATASET_B'!D9</f>
        <v/>
      </c>
    </row>
    <row r="10">
      <c r="B10" s="24">
        <f>'1_DATASET_A'!C10</f>
        <v/>
      </c>
      <c r="C10" s="24">
        <f>'1_DATASET_A'!D10</f>
        <v/>
      </c>
      <c r="E10" s="24">
        <f>'4_DATASET_B'!C10</f>
        <v/>
      </c>
      <c r="F10" s="24">
        <f>'4_DATASET_B'!D10</f>
        <v/>
      </c>
    </row>
    <row r="11">
      <c r="B11" s="24">
        <f>'1_DATASET_A'!C11</f>
        <v/>
      </c>
      <c r="C11" s="24">
        <f>'1_DATASET_A'!D11</f>
        <v/>
      </c>
      <c r="E11" s="24">
        <f>'4_DATASET_B'!C11</f>
        <v/>
      </c>
      <c r="F11" s="24">
        <f>'4_DATASET_B'!D11</f>
        <v/>
      </c>
    </row>
    <row r="12">
      <c r="B12" s="24">
        <f>'1_DATASET_A'!C12</f>
        <v/>
      </c>
      <c r="C12" s="24">
        <f>'1_DATASET_A'!D12</f>
        <v/>
      </c>
      <c r="E12" s="24">
        <f>'4_DATASET_B'!C12</f>
        <v/>
      </c>
      <c r="F12" s="24">
        <f>'4_DATASET_B'!D12</f>
        <v/>
      </c>
    </row>
    <row r="13">
      <c r="B13" s="24">
        <f>'1_DATASET_A'!C13</f>
        <v/>
      </c>
      <c r="C13" s="24">
        <f>'1_DATASET_A'!D13</f>
        <v/>
      </c>
      <c r="E13" s="24">
        <f>'4_DATASET_B'!C13</f>
        <v/>
      </c>
      <c r="F13" s="24">
        <f>'4_DATASET_B'!D13</f>
        <v/>
      </c>
    </row>
    <row r="14">
      <c r="B14" s="24">
        <f>'1_DATASET_A'!C14</f>
        <v/>
      </c>
      <c r="C14" s="24">
        <f>'1_DATASET_A'!D14</f>
        <v/>
      </c>
      <c r="E14" s="24">
        <f>'4_DATASET_B'!C14</f>
        <v/>
      </c>
      <c r="F14" s="24">
        <f>'4_DATASET_B'!D14</f>
        <v/>
      </c>
    </row>
    <row r="15">
      <c r="B15" s="24">
        <f>'1_DATASET_A'!C15</f>
        <v/>
      </c>
      <c r="C15" s="24">
        <f>'1_DATASET_A'!D15</f>
        <v/>
      </c>
      <c r="E15" s="24">
        <f>'4_DATASET_B'!C15</f>
        <v/>
      </c>
      <c r="F15" s="24">
        <f>'4_DATASET_B'!D15</f>
        <v/>
      </c>
    </row>
  </sheetData>
  <mergeCells count="2">
    <mergeCell ref="B3:H3"/>
    <mergeCell ref="B2:H2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2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18" customWidth="1" min="2" max="2"/>
    <col width="26" customWidth="1" min="3" max="3"/>
    <col width="26" customWidth="1" min="4" max="4"/>
    <col width="40" customWidth="1" min="5" max="5"/>
  </cols>
  <sheetData>
    <row r="1">
      <c r="A1" t="inlineStr"/>
    </row>
    <row r="2" ht="26" customHeight="1">
      <c r="B2" s="1" t="inlineStr">
        <is>
          <t>DATASET A — JAM BELAJAR vs NILAI UJIAN</t>
        </is>
      </c>
    </row>
    <row r="3">
      <c r="B3" s="2" t="inlineStr">
        <is>
          <t>12 mahasiswa · x = jam belajar per minggu · y = nilai ujian (0–100) · Korelasi POSITIF</t>
        </is>
      </c>
    </row>
    <row r="5" ht="30" customHeight="1">
      <c r="B5" s="13" t="inlineStr">
        <is>
          <t>i</t>
        </is>
      </c>
      <c r="C5" s="13" t="inlineStr">
        <is>
          <t>Jam Belajar (x)</t>
        </is>
      </c>
      <c r="D5" s="13" t="inlineStr">
        <is>
          <t>Nilai Ujian (y)</t>
        </is>
      </c>
      <c r="E5" s="13" t="inlineStr">
        <is>
          <t>Catatan</t>
        </is>
      </c>
    </row>
    <row r="6">
      <c r="B6" s="14" t="n">
        <v>1</v>
      </c>
      <c r="C6" s="15" t="n">
        <v>2</v>
      </c>
      <c r="D6" s="15" t="n">
        <v>55</v>
      </c>
      <c r="E6" s="16" t="inlineStr"/>
    </row>
    <row r="7">
      <c r="B7" s="14" t="n">
        <v>2</v>
      </c>
      <c r="C7" s="15" t="n">
        <v>3</v>
      </c>
      <c r="D7" s="15" t="n">
        <v>62</v>
      </c>
      <c r="E7" s="16" t="inlineStr"/>
    </row>
    <row r="8">
      <c r="B8" s="14" t="n">
        <v>3</v>
      </c>
      <c r="C8" s="15" t="n">
        <v>5</v>
      </c>
      <c r="D8" s="15" t="n">
        <v>60</v>
      </c>
      <c r="E8" s="16" t="inlineStr"/>
    </row>
    <row r="9">
      <c r="B9" s="14" t="n">
        <v>4</v>
      </c>
      <c r="C9" s="15" t="n">
        <v>6</v>
      </c>
      <c r="D9" s="15" t="n">
        <v>68</v>
      </c>
      <c r="E9" s="16" t="inlineStr"/>
    </row>
    <row r="10">
      <c r="B10" s="14" t="n">
        <v>5</v>
      </c>
      <c r="C10" s="15" t="n">
        <v>7</v>
      </c>
      <c r="D10" s="15" t="n">
        <v>72</v>
      </c>
      <c r="E10" s="16" t="inlineStr"/>
    </row>
    <row r="11">
      <c r="B11" s="14" t="n">
        <v>6</v>
      </c>
      <c r="C11" s="15" t="n">
        <v>8</v>
      </c>
      <c r="D11" s="15" t="n">
        <v>65</v>
      </c>
      <c r="E11" s="16" t="inlineStr"/>
    </row>
    <row r="12">
      <c r="B12" s="14" t="n">
        <v>7</v>
      </c>
      <c r="C12" s="15" t="n">
        <v>9</v>
      </c>
      <c r="D12" s="15" t="n">
        <v>78</v>
      </c>
      <c r="E12" s="16" t="inlineStr"/>
    </row>
    <row r="13">
      <c r="B13" s="14" t="n">
        <v>8</v>
      </c>
      <c r="C13" s="15" t="n">
        <v>10</v>
      </c>
      <c r="D13" s="15" t="n">
        <v>82</v>
      </c>
      <c r="E13" s="16" t="inlineStr"/>
    </row>
    <row r="14">
      <c r="B14" s="14" t="n">
        <v>9</v>
      </c>
      <c r="C14" s="15" t="n">
        <v>11</v>
      </c>
      <c r="D14" s="15" t="n">
        <v>88</v>
      </c>
      <c r="E14" s="16" t="inlineStr"/>
    </row>
    <row r="15">
      <c r="B15" s="14" t="n">
        <v>10</v>
      </c>
      <c r="C15" s="15" t="n">
        <v>12</v>
      </c>
      <c r="D15" s="15" t="n">
        <v>90</v>
      </c>
      <c r="E15" s="16" t="inlineStr"/>
    </row>
    <row r="16">
      <c r="B16" s="17" t="inlineStr">
        <is>
          <t>Σ</t>
        </is>
      </c>
      <c r="C16" s="18">
        <f>SUM(C6:C15)</f>
        <v/>
      </c>
      <c r="D16" s="18">
        <f>SUM(D6:D15)</f>
        <v/>
      </c>
      <c r="E16" s="19" t="inlineStr">
        <is>
          <t>Jumlah kolom — bahan baku semua rumus korelasi.</t>
        </is>
      </c>
    </row>
    <row r="18">
      <c r="B18" s="6" t="inlineStr">
        <is>
          <t>n</t>
        </is>
      </c>
      <c r="C18" s="20" t="n">
        <v>10</v>
      </c>
      <c r="E18" s="12" t="inlineStr">
        <is>
          <t>Banyak pasangan data.</t>
        </is>
      </c>
    </row>
    <row r="19">
      <c r="B19" s="6" t="inlineStr">
        <is>
          <t>rata-rata x̄</t>
        </is>
      </c>
      <c r="C19" s="21">
        <f>AVERAGE(C6:C15)</f>
        <v/>
      </c>
      <c r="E19" s="12" t="inlineStr">
        <is>
          <t>Rata-rata hitung x.</t>
        </is>
      </c>
    </row>
    <row r="20">
      <c r="B20" s="6" t="inlineStr">
        <is>
          <t>rata-rata ȳ</t>
        </is>
      </c>
      <c r="C20" s="21">
        <f>AVERAGE(D6:D15)</f>
        <v/>
      </c>
      <c r="E20" s="12" t="inlineStr">
        <is>
          <t>Rata-rata hitung y.</t>
        </is>
      </c>
    </row>
    <row r="21">
      <c r="B21" s="6" t="inlineStr">
        <is>
          <t>sx</t>
        </is>
      </c>
      <c r="C21" s="22">
        <f>STDEV(C6:C15)</f>
        <v/>
      </c>
      <c r="E21" s="12" t="inlineStr">
        <is>
          <t>Standar deviasi sampel x.</t>
        </is>
      </c>
    </row>
    <row r="22">
      <c r="B22" s="6" t="inlineStr">
        <is>
          <t>sy</t>
        </is>
      </c>
      <c r="C22" s="22">
        <f>STDEV(D6:D15)</f>
        <v/>
      </c>
      <c r="E22" s="12" t="inlineStr">
        <is>
          <t>Standar deviasi sampel y.</t>
        </is>
      </c>
    </row>
  </sheetData>
  <mergeCells count="2">
    <mergeCell ref="B3:E3"/>
    <mergeCell ref="B2:E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2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18" customWidth="1" min="2" max="2"/>
    <col width="26" customWidth="1" min="3" max="3"/>
    <col width="26" customWidth="1" min="4" max="4"/>
    <col width="40" customWidth="1" min="5" max="5"/>
  </cols>
  <sheetData>
    <row r="1">
      <c r="A1" t="inlineStr"/>
    </row>
    <row r="2" ht="26" customHeight="1">
      <c r="B2" s="1" t="inlineStr">
        <is>
          <t>DATASET B — HARGA vs PERMINTAAN</t>
        </is>
      </c>
    </row>
    <row r="3">
      <c r="B3" s="2" t="inlineStr">
        <is>
          <t>10 periode · x = harga (Rp ribu/unit) · y = permintaan (ribu unit) · Korelasi NEGATIF</t>
        </is>
      </c>
    </row>
    <row r="5" ht="30" customHeight="1">
      <c r="B5" s="13" t="inlineStr">
        <is>
          <t>i</t>
        </is>
      </c>
      <c r="C5" s="13" t="inlineStr">
        <is>
          <t>Harga (x, Rp ribu)</t>
        </is>
      </c>
      <c r="D5" s="13" t="inlineStr">
        <is>
          <t>Permintaan (y, ribu unit)</t>
        </is>
      </c>
      <c r="E5" s="13" t="inlineStr">
        <is>
          <t>Catatan</t>
        </is>
      </c>
    </row>
    <row r="6">
      <c r="B6" s="14" t="n">
        <v>1</v>
      </c>
      <c r="C6" s="15" t="n">
        <v>10</v>
      </c>
      <c r="D6" s="15" t="n">
        <v>100</v>
      </c>
      <c r="E6" s="16" t="inlineStr"/>
    </row>
    <row r="7">
      <c r="B7" s="14" t="n">
        <v>2</v>
      </c>
      <c r="C7" s="15" t="n">
        <v>12</v>
      </c>
      <c r="D7" s="15" t="n">
        <v>90</v>
      </c>
      <c r="E7" s="16" t="inlineStr"/>
    </row>
    <row r="8">
      <c r="B8" s="14" t="n">
        <v>3</v>
      </c>
      <c r="C8" s="15" t="n">
        <v>14</v>
      </c>
      <c r="D8" s="15" t="n">
        <v>95</v>
      </c>
      <c r="E8" s="16" t="inlineStr"/>
    </row>
    <row r="9">
      <c r="B9" s="14" t="n">
        <v>4</v>
      </c>
      <c r="C9" s="15" t="n">
        <v>16</v>
      </c>
      <c r="D9" s="15" t="n">
        <v>78</v>
      </c>
      <c r="E9" s="16" t="inlineStr"/>
    </row>
    <row r="10">
      <c r="B10" s="14" t="n">
        <v>5</v>
      </c>
      <c r="C10" s="15" t="n">
        <v>18</v>
      </c>
      <c r="D10" s="15" t="n">
        <v>82</v>
      </c>
      <c r="E10" s="16" t="inlineStr"/>
    </row>
    <row r="11">
      <c r="B11" s="14" t="n">
        <v>6</v>
      </c>
      <c r="C11" s="15" t="n">
        <v>20</v>
      </c>
      <c r="D11" s="15" t="n">
        <v>68</v>
      </c>
      <c r="E11" s="16" t="inlineStr"/>
    </row>
    <row r="12">
      <c r="B12" s="14" t="n">
        <v>7</v>
      </c>
      <c r="C12" s="15" t="n">
        <v>22</v>
      </c>
      <c r="D12" s="15" t="n">
        <v>72</v>
      </c>
      <c r="E12" s="16" t="inlineStr"/>
    </row>
    <row r="13">
      <c r="B13" s="14" t="n">
        <v>8</v>
      </c>
      <c r="C13" s="15" t="n">
        <v>24</v>
      </c>
      <c r="D13" s="15" t="n">
        <v>55</v>
      </c>
      <c r="E13" s="16" t="inlineStr"/>
    </row>
    <row r="14">
      <c r="B14" s="14" t="n">
        <v>9</v>
      </c>
      <c r="C14" s="15" t="n">
        <v>26</v>
      </c>
      <c r="D14" s="15" t="n">
        <v>50</v>
      </c>
      <c r="E14" s="16" t="inlineStr"/>
    </row>
    <row r="15">
      <c r="B15" s="14" t="n">
        <v>10</v>
      </c>
      <c r="C15" s="15" t="n">
        <v>30</v>
      </c>
      <c r="D15" s="15" t="n">
        <v>30</v>
      </c>
      <c r="E15" s="16" t="inlineStr"/>
    </row>
    <row r="16">
      <c r="B16" s="17" t="inlineStr">
        <is>
          <t>Σ</t>
        </is>
      </c>
      <c r="C16" s="18">
        <f>SUM(C6:C15)</f>
        <v/>
      </c>
      <c r="D16" s="18">
        <f>SUM(D6:D15)</f>
        <v/>
      </c>
      <c r="E16" s="19" t="inlineStr">
        <is>
          <t>Jumlah kolom — bahan baku semua rumus korelasi.</t>
        </is>
      </c>
    </row>
    <row r="18">
      <c r="B18" s="6" t="inlineStr">
        <is>
          <t>n</t>
        </is>
      </c>
      <c r="C18" s="20" t="n">
        <v>10</v>
      </c>
      <c r="E18" s="12" t="inlineStr">
        <is>
          <t>Banyak pasangan data.</t>
        </is>
      </c>
    </row>
    <row r="19">
      <c r="B19" s="6" t="inlineStr">
        <is>
          <t>rata-rata x̄</t>
        </is>
      </c>
      <c r="C19" s="21">
        <f>AVERAGE(C6:C15)</f>
        <v/>
      </c>
      <c r="E19" s="12" t="inlineStr">
        <is>
          <t>Rata-rata hitung x.</t>
        </is>
      </c>
    </row>
    <row r="20">
      <c r="B20" s="6" t="inlineStr">
        <is>
          <t>rata-rata ȳ</t>
        </is>
      </c>
      <c r="C20" s="21">
        <f>AVERAGE(D6:D15)</f>
        <v/>
      </c>
      <c r="E20" s="12" t="inlineStr">
        <is>
          <t>Rata-rata hitung y.</t>
        </is>
      </c>
    </row>
    <row r="21">
      <c r="B21" s="6" t="inlineStr">
        <is>
          <t>sx</t>
        </is>
      </c>
      <c r="C21" s="22">
        <f>STDEV(C6:C15)</f>
        <v/>
      </c>
      <c r="E21" s="12" t="inlineStr">
        <is>
          <t>Standar deviasi sampel x.</t>
        </is>
      </c>
    </row>
    <row r="22">
      <c r="B22" s="6" t="inlineStr">
        <is>
          <t>sy</t>
        </is>
      </c>
      <c r="C22" s="22">
        <f>STDEV(D6:D15)</f>
        <v/>
      </c>
      <c r="E22" s="12" t="inlineStr">
        <is>
          <t>Standar deviasi sampel y.</t>
        </is>
      </c>
    </row>
  </sheetData>
  <mergeCells count="2">
    <mergeCell ref="B3:E3"/>
    <mergeCell ref="B2:E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J30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6" customWidth="1" min="2" max="2"/>
    <col width="12" customWidth="1" min="3" max="3"/>
    <col width="12" customWidth="1" min="4" max="4"/>
    <col width="13" customWidth="1" min="5" max="5"/>
    <col width="13" customWidth="1" min="6" max="6"/>
    <col width="13" customWidth="1" min="7" max="7"/>
    <col width="14" customWidth="1" min="8" max="8"/>
    <col width="14" customWidth="1" min="9" max="9"/>
  </cols>
  <sheetData>
    <row r="2" ht="26" customHeight="1">
      <c r="B2" s="1" t="inlineStr">
        <is>
          <t>PEARSON — DATASET A (jam belajar vs nilai)</t>
        </is>
      </c>
    </row>
    <row r="3">
      <c r="B3" s="23" t="inlineStr">
        <is>
          <t>Hitung r dari tabel bantu Σxy, Σx², Σy². Rumus: r = (nΣxy − ΣxΣy) / √[(nΣx² − (Σx)²)(nΣy² − (Σy)²)]</t>
        </is>
      </c>
    </row>
    <row r="5" ht="28" customHeight="1">
      <c r="B5" s="13" t="inlineStr">
        <is>
          <t>i</t>
        </is>
      </c>
      <c r="C5" s="13" t="inlineStr">
        <is>
          <t>x</t>
        </is>
      </c>
      <c r="D5" s="13" t="inlineStr">
        <is>
          <t>y</t>
        </is>
      </c>
      <c r="E5" s="13" t="inlineStr">
        <is>
          <t>xy</t>
        </is>
      </c>
      <c r="F5" s="13" t="inlineStr">
        <is>
          <t>x²</t>
        </is>
      </c>
      <c r="G5" s="13" t="inlineStr">
        <is>
          <t>y²</t>
        </is>
      </c>
      <c r="H5" s="13" t="inlineStr">
        <is>
          <t>(x−x̄)</t>
        </is>
      </c>
      <c r="I5" s="13" t="inlineStr">
        <is>
          <t>(y−ȳ)</t>
        </is>
      </c>
      <c r="J5" s="13" t="inlineStr">
        <is>
          <t>(x−x̄)(y−ȳ)</t>
        </is>
      </c>
    </row>
    <row r="6">
      <c r="B6" s="14" t="n">
        <v>1</v>
      </c>
      <c r="C6" s="24">
        <f>'1_DATASET_A'!C6</f>
        <v/>
      </c>
      <c r="D6" s="24">
        <f>'1_DATASET_A'!D6</f>
        <v/>
      </c>
      <c r="E6" s="24">
        <f>C6*D6</f>
        <v/>
      </c>
      <c r="F6" s="24">
        <f>C6^2</f>
        <v/>
      </c>
      <c r="G6" s="24">
        <f>D6^2</f>
        <v/>
      </c>
      <c r="H6" s="25">
        <f>C6-AVERAGE(C6:C15)</f>
        <v/>
      </c>
      <c r="I6" s="24">
        <f>(C6-AVERAGE(C6:C15))*(D6-AVERAGE(D6:D15))</f>
        <v/>
      </c>
    </row>
    <row r="7">
      <c r="B7" s="14" t="n">
        <v>2</v>
      </c>
      <c r="C7" s="24">
        <f>'1_DATASET_A'!C7</f>
        <v/>
      </c>
      <c r="D7" s="24">
        <f>'1_DATASET_A'!D7</f>
        <v/>
      </c>
      <c r="E7" s="24">
        <f>C7*D7</f>
        <v/>
      </c>
      <c r="F7" s="24">
        <f>C7^2</f>
        <v/>
      </c>
      <c r="G7" s="24">
        <f>D7^2</f>
        <v/>
      </c>
      <c r="H7" s="25">
        <f>C7-AVERAGE(C6:C15)</f>
        <v/>
      </c>
      <c r="I7" s="24">
        <f>(C7-AVERAGE(C6:C15))*(D7-AVERAGE(D6:D15))</f>
        <v/>
      </c>
    </row>
    <row r="8">
      <c r="B8" s="14" t="n">
        <v>3</v>
      </c>
      <c r="C8" s="24">
        <f>'1_DATASET_A'!C8</f>
        <v/>
      </c>
      <c r="D8" s="24">
        <f>'1_DATASET_A'!D8</f>
        <v/>
      </c>
      <c r="E8" s="24">
        <f>C8*D8</f>
        <v/>
      </c>
      <c r="F8" s="24">
        <f>C8^2</f>
        <v/>
      </c>
      <c r="G8" s="24">
        <f>D8^2</f>
        <v/>
      </c>
      <c r="H8" s="25">
        <f>C8-AVERAGE(C6:C15)</f>
        <v/>
      </c>
      <c r="I8" s="24">
        <f>(C8-AVERAGE(C6:C15))*(D8-AVERAGE(D6:D15))</f>
        <v/>
      </c>
    </row>
    <row r="9">
      <c r="B9" s="14" t="n">
        <v>4</v>
      </c>
      <c r="C9" s="24">
        <f>'1_DATASET_A'!C9</f>
        <v/>
      </c>
      <c r="D9" s="24">
        <f>'1_DATASET_A'!D9</f>
        <v/>
      </c>
      <c r="E9" s="24">
        <f>C9*D9</f>
        <v/>
      </c>
      <c r="F9" s="24">
        <f>C9^2</f>
        <v/>
      </c>
      <c r="G9" s="24">
        <f>D9^2</f>
        <v/>
      </c>
      <c r="H9" s="25">
        <f>C9-AVERAGE(C6:C15)</f>
        <v/>
      </c>
      <c r="I9" s="24">
        <f>(C9-AVERAGE(C6:C15))*(D9-AVERAGE(D6:D15))</f>
        <v/>
      </c>
    </row>
    <row r="10">
      <c r="B10" s="14" t="n">
        <v>5</v>
      </c>
      <c r="C10" s="24">
        <f>'1_DATASET_A'!C10</f>
        <v/>
      </c>
      <c r="D10" s="24">
        <f>'1_DATASET_A'!D10</f>
        <v/>
      </c>
      <c r="E10" s="24">
        <f>C10*D10</f>
        <v/>
      </c>
      <c r="F10" s="24">
        <f>C10^2</f>
        <v/>
      </c>
      <c r="G10" s="24">
        <f>D10^2</f>
        <v/>
      </c>
      <c r="H10" s="25">
        <f>C10-AVERAGE(C6:C15)</f>
        <v/>
      </c>
      <c r="I10" s="24">
        <f>(C10-AVERAGE(C6:C15))*(D10-AVERAGE(D6:D15))</f>
        <v/>
      </c>
    </row>
    <row r="11">
      <c r="B11" s="14" t="n">
        <v>6</v>
      </c>
      <c r="C11" s="24">
        <f>'1_DATASET_A'!C11</f>
        <v/>
      </c>
      <c r="D11" s="24">
        <f>'1_DATASET_A'!D11</f>
        <v/>
      </c>
      <c r="E11" s="24">
        <f>C11*D11</f>
        <v/>
      </c>
      <c r="F11" s="24">
        <f>C11^2</f>
        <v/>
      </c>
      <c r="G11" s="24">
        <f>D11^2</f>
        <v/>
      </c>
      <c r="H11" s="25">
        <f>C11-AVERAGE(C6:C15)</f>
        <v/>
      </c>
      <c r="I11" s="24">
        <f>(C11-AVERAGE(C6:C15))*(D11-AVERAGE(D6:D15))</f>
        <v/>
      </c>
    </row>
    <row r="12">
      <c r="B12" s="14" t="n">
        <v>7</v>
      </c>
      <c r="C12" s="24">
        <f>'1_DATASET_A'!C12</f>
        <v/>
      </c>
      <c r="D12" s="24">
        <f>'1_DATASET_A'!D12</f>
        <v/>
      </c>
      <c r="E12" s="24">
        <f>C12*D12</f>
        <v/>
      </c>
      <c r="F12" s="24">
        <f>C12^2</f>
        <v/>
      </c>
      <c r="G12" s="24">
        <f>D12^2</f>
        <v/>
      </c>
      <c r="H12" s="25">
        <f>C12-AVERAGE(C6:C15)</f>
        <v/>
      </c>
      <c r="I12" s="24">
        <f>(C12-AVERAGE(C6:C15))*(D12-AVERAGE(D6:D15))</f>
        <v/>
      </c>
    </row>
    <row r="13">
      <c r="B13" s="14" t="n">
        <v>8</v>
      </c>
      <c r="C13" s="24">
        <f>'1_DATASET_A'!C13</f>
        <v/>
      </c>
      <c r="D13" s="24">
        <f>'1_DATASET_A'!D13</f>
        <v/>
      </c>
      <c r="E13" s="24">
        <f>C13*D13</f>
        <v/>
      </c>
      <c r="F13" s="24">
        <f>C13^2</f>
        <v/>
      </c>
      <c r="G13" s="24">
        <f>D13^2</f>
        <v/>
      </c>
      <c r="H13" s="25">
        <f>C13-AVERAGE(C6:C15)</f>
        <v/>
      </c>
      <c r="I13" s="24">
        <f>(C13-AVERAGE(C6:C15))*(D13-AVERAGE(D6:D15))</f>
        <v/>
      </c>
    </row>
    <row r="14">
      <c r="B14" s="14" t="n">
        <v>9</v>
      </c>
      <c r="C14" s="24">
        <f>'1_DATASET_A'!C14</f>
        <v/>
      </c>
      <c r="D14" s="24">
        <f>'1_DATASET_A'!D14</f>
        <v/>
      </c>
      <c r="E14" s="24">
        <f>C14*D14</f>
        <v/>
      </c>
      <c r="F14" s="24">
        <f>C14^2</f>
        <v/>
      </c>
      <c r="G14" s="24">
        <f>D14^2</f>
        <v/>
      </c>
      <c r="H14" s="25">
        <f>C14-AVERAGE(C6:C15)</f>
        <v/>
      </c>
      <c r="I14" s="24">
        <f>(C14-AVERAGE(C6:C15))*(D14-AVERAGE(D6:D15))</f>
        <v/>
      </c>
    </row>
    <row r="15">
      <c r="B15" s="14" t="n">
        <v>10</v>
      </c>
      <c r="C15" s="24">
        <f>'1_DATASET_A'!C15</f>
        <v/>
      </c>
      <c r="D15" s="24">
        <f>'1_DATASET_A'!D15</f>
        <v/>
      </c>
      <c r="E15" s="24">
        <f>C15*D15</f>
        <v/>
      </c>
      <c r="F15" s="24">
        <f>C15^2</f>
        <v/>
      </c>
      <c r="G15" s="24">
        <f>D15^2</f>
        <v/>
      </c>
      <c r="H15" s="25">
        <f>C15-AVERAGE(C6:C15)</f>
        <v/>
      </c>
      <c r="I15" s="24">
        <f>(C15-AVERAGE(C6:C15))*(D15-AVERAGE(D6:D15))</f>
        <v/>
      </c>
    </row>
    <row r="16">
      <c r="B16" s="17" t="inlineStr">
        <is>
          <t>Σ</t>
        </is>
      </c>
      <c r="C16" s="18">
        <f>SUM(C6:C15)</f>
        <v/>
      </c>
      <c r="D16" s="18">
        <f>SUM(D6:D15)</f>
        <v/>
      </c>
      <c r="E16" s="18">
        <f>SUM(E6:E15)</f>
        <v/>
      </c>
      <c r="F16" s="18">
        <f>SUM(F6:F15)</f>
        <v/>
      </c>
      <c r="G16" s="18">
        <f>SUM(G6:G15)</f>
        <v/>
      </c>
      <c r="H16" s="26" t="inlineStr"/>
      <c r="I16" s="26" t="inlineStr"/>
    </row>
    <row r="18">
      <c r="B18" s="6" t="inlineStr">
        <is>
          <t>n</t>
        </is>
      </c>
      <c r="C18" s="20" t="n">
        <v>10</v>
      </c>
    </row>
    <row r="19">
      <c r="B19" s="6" t="inlineStr">
        <is>
          <t>Σx</t>
        </is>
      </c>
      <c r="C19" s="20">
        <f>C16</f>
        <v/>
      </c>
    </row>
    <row r="20">
      <c r="B20" s="6" t="inlineStr">
        <is>
          <t>Σy</t>
        </is>
      </c>
      <c r="C20" s="20">
        <f>D16</f>
        <v/>
      </c>
    </row>
    <row r="21">
      <c r="B21" s="6" t="inlineStr">
        <is>
          <t>Σxy</t>
        </is>
      </c>
      <c r="C21" s="20">
        <f>E16</f>
        <v/>
      </c>
    </row>
    <row r="22">
      <c r="B22" s="6" t="inlineStr">
        <is>
          <t>Σx²</t>
        </is>
      </c>
      <c r="C22" s="20">
        <f>F16</f>
        <v/>
      </c>
    </row>
    <row r="23">
      <c r="B23" s="6" t="inlineStr">
        <is>
          <t>Σy²</t>
        </is>
      </c>
      <c r="C23" s="20">
        <f>G16</f>
        <v/>
      </c>
    </row>
    <row r="25">
      <c r="B25" s="27" t="inlineStr">
        <is>
          <t>SP (pembilang)</t>
        </is>
      </c>
      <c r="C25" s="28">
        <f>C18*C21-C19*C20</f>
        <v/>
      </c>
      <c r="H25" s="12" t="inlineStr">
        <is>
          <t>'= nΣxy − ΣxΣy</t>
        </is>
      </c>
    </row>
    <row r="26">
      <c r="B26" s="27" t="inlineStr">
        <is>
          <t>SSx (penyebut x)</t>
        </is>
      </c>
      <c r="C26" s="28">
        <f>C18*C22-C19^2</f>
        <v/>
      </c>
      <c r="H26" s="12" t="inlineStr">
        <is>
          <t>'= nΣx² − (Σx)²</t>
        </is>
      </c>
    </row>
    <row r="27">
      <c r="B27" s="27" t="inlineStr">
        <is>
          <t>SSy</t>
        </is>
      </c>
      <c r="C27" s="28">
        <f>C18*C23-C20^2</f>
        <v/>
      </c>
      <c r="H27" s="12" t="inlineStr">
        <is>
          <t>'= nΣy² − (Σy)²</t>
        </is>
      </c>
    </row>
    <row r="29" ht="26" customHeight="1">
      <c r="B29" s="29" t="inlineStr">
        <is>
          <t>KOEFISIEN KORELASI PEARSON  r =</t>
        </is>
      </c>
      <c r="F29" s="30">
        <f>C25/SQRT(C26*C27)</f>
        <v/>
      </c>
      <c r="G29" s="31" t="inlineStr">
        <is>
          <t>'= SP / √(SSx · SSy)</t>
        </is>
      </c>
    </row>
    <row r="30">
      <c r="B30" s="6" t="inlineStr">
        <is>
          <t>R² = r² (koef. determinasi)</t>
        </is>
      </c>
      <c r="F30" s="22">
        <f>F29^2</f>
        <v/>
      </c>
      <c r="G30" s="12" t="inlineStr">
        <is>
          <t>Proporsi variasi y yang 'dijelaskan' linear oleh x.</t>
        </is>
      </c>
    </row>
  </sheetData>
  <mergeCells count="5">
    <mergeCell ref="B2:I2"/>
    <mergeCell ref="B29:E29"/>
    <mergeCell ref="B3:I3"/>
    <mergeCell ref="G29:I29"/>
    <mergeCell ref="G30:I3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J30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6" customWidth="1" min="2" max="2"/>
    <col width="12" customWidth="1" min="3" max="3"/>
    <col width="12" customWidth="1" min="4" max="4"/>
    <col width="13" customWidth="1" min="5" max="5"/>
    <col width="13" customWidth="1" min="6" max="6"/>
    <col width="13" customWidth="1" min="7" max="7"/>
    <col width="14" customWidth="1" min="8" max="8"/>
    <col width="14" customWidth="1" min="9" max="9"/>
  </cols>
  <sheetData>
    <row r="2" ht="26" customHeight="1">
      <c r="B2" s="1" t="inlineStr">
        <is>
          <t>PEARSON — DATASET B (harga vs permintaan)</t>
        </is>
      </c>
    </row>
    <row r="3">
      <c r="B3" s="23" t="inlineStr">
        <is>
          <t>Hitung r dari tabel bantu. Tanda negatif di Σ(x−x̄)(y−ȳ) → r negatif (hubungan berbanding terbalik).</t>
        </is>
      </c>
    </row>
    <row r="5" ht="28" customHeight="1">
      <c r="B5" s="13" t="inlineStr">
        <is>
          <t>i</t>
        </is>
      </c>
      <c r="C5" s="13" t="inlineStr">
        <is>
          <t>x</t>
        </is>
      </c>
      <c r="D5" s="13" t="inlineStr">
        <is>
          <t>y</t>
        </is>
      </c>
      <c r="E5" s="13" t="inlineStr">
        <is>
          <t>xy</t>
        </is>
      </c>
      <c r="F5" s="13" t="inlineStr">
        <is>
          <t>x²</t>
        </is>
      </c>
      <c r="G5" s="13" t="inlineStr">
        <is>
          <t>y²</t>
        </is>
      </c>
      <c r="H5" s="13" t="inlineStr">
        <is>
          <t>(x−x̄)</t>
        </is>
      </c>
      <c r="I5" s="13" t="inlineStr">
        <is>
          <t>(y−ȳ)</t>
        </is>
      </c>
      <c r="J5" s="13" t="inlineStr">
        <is>
          <t>(x−x̄)(y−ȳ)</t>
        </is>
      </c>
    </row>
    <row r="6">
      <c r="B6" s="14" t="n">
        <v>1</v>
      </c>
      <c r="C6" s="24">
        <f>'4_DATASET_B'!C6</f>
        <v/>
      </c>
      <c r="D6" s="24">
        <f>'4_DATASET_B'!D6</f>
        <v/>
      </c>
      <c r="E6" s="24">
        <f>C6*D6</f>
        <v/>
      </c>
      <c r="F6" s="24">
        <f>C6^2</f>
        <v/>
      </c>
      <c r="G6" s="24">
        <f>D6^2</f>
        <v/>
      </c>
      <c r="H6" s="25">
        <f>C6-AVERAGE(C6:C15)</f>
        <v/>
      </c>
      <c r="I6" s="24">
        <f>(C6-AVERAGE(C6:C15))*(D6-AVERAGE(D6:D15))</f>
        <v/>
      </c>
    </row>
    <row r="7">
      <c r="B7" s="14" t="n">
        <v>2</v>
      </c>
      <c r="C7" s="24">
        <f>'4_DATASET_B'!C7</f>
        <v/>
      </c>
      <c r="D7" s="24">
        <f>'4_DATASET_B'!D7</f>
        <v/>
      </c>
      <c r="E7" s="24">
        <f>C7*D7</f>
        <v/>
      </c>
      <c r="F7" s="24">
        <f>C7^2</f>
        <v/>
      </c>
      <c r="G7" s="24">
        <f>D7^2</f>
        <v/>
      </c>
      <c r="H7" s="25">
        <f>C7-AVERAGE(C6:C15)</f>
        <v/>
      </c>
      <c r="I7" s="24">
        <f>(C7-AVERAGE(C6:C15))*(D7-AVERAGE(D6:D15))</f>
        <v/>
      </c>
    </row>
    <row r="8">
      <c r="B8" s="14" t="n">
        <v>3</v>
      </c>
      <c r="C8" s="24">
        <f>'4_DATASET_B'!C8</f>
        <v/>
      </c>
      <c r="D8" s="24">
        <f>'4_DATASET_B'!D8</f>
        <v/>
      </c>
      <c r="E8" s="24">
        <f>C8*D8</f>
        <v/>
      </c>
      <c r="F8" s="24">
        <f>C8^2</f>
        <v/>
      </c>
      <c r="G8" s="24">
        <f>D8^2</f>
        <v/>
      </c>
      <c r="H8" s="25">
        <f>C8-AVERAGE(C6:C15)</f>
        <v/>
      </c>
      <c r="I8" s="24">
        <f>(C8-AVERAGE(C6:C15))*(D8-AVERAGE(D6:D15))</f>
        <v/>
      </c>
    </row>
    <row r="9">
      <c r="B9" s="14" t="n">
        <v>4</v>
      </c>
      <c r="C9" s="24">
        <f>'4_DATASET_B'!C9</f>
        <v/>
      </c>
      <c r="D9" s="24">
        <f>'4_DATASET_B'!D9</f>
        <v/>
      </c>
      <c r="E9" s="24">
        <f>C9*D9</f>
        <v/>
      </c>
      <c r="F9" s="24">
        <f>C9^2</f>
        <v/>
      </c>
      <c r="G9" s="24">
        <f>D9^2</f>
        <v/>
      </c>
      <c r="H9" s="25">
        <f>C9-AVERAGE(C6:C15)</f>
        <v/>
      </c>
      <c r="I9" s="24">
        <f>(C9-AVERAGE(C6:C15))*(D9-AVERAGE(D6:D15))</f>
        <v/>
      </c>
    </row>
    <row r="10">
      <c r="B10" s="14" t="n">
        <v>5</v>
      </c>
      <c r="C10" s="24">
        <f>'4_DATASET_B'!C10</f>
        <v/>
      </c>
      <c r="D10" s="24">
        <f>'4_DATASET_B'!D10</f>
        <v/>
      </c>
      <c r="E10" s="24">
        <f>C10*D10</f>
        <v/>
      </c>
      <c r="F10" s="24">
        <f>C10^2</f>
        <v/>
      </c>
      <c r="G10" s="24">
        <f>D10^2</f>
        <v/>
      </c>
      <c r="H10" s="25">
        <f>C10-AVERAGE(C6:C15)</f>
        <v/>
      </c>
      <c r="I10" s="24">
        <f>(C10-AVERAGE(C6:C15))*(D10-AVERAGE(D6:D15))</f>
        <v/>
      </c>
    </row>
    <row r="11">
      <c r="B11" s="14" t="n">
        <v>6</v>
      </c>
      <c r="C11" s="24">
        <f>'4_DATASET_B'!C11</f>
        <v/>
      </c>
      <c r="D11" s="24">
        <f>'4_DATASET_B'!D11</f>
        <v/>
      </c>
      <c r="E11" s="24">
        <f>C11*D11</f>
        <v/>
      </c>
      <c r="F11" s="24">
        <f>C11^2</f>
        <v/>
      </c>
      <c r="G11" s="24">
        <f>D11^2</f>
        <v/>
      </c>
      <c r="H11" s="25">
        <f>C11-AVERAGE(C6:C15)</f>
        <v/>
      </c>
      <c r="I11" s="24">
        <f>(C11-AVERAGE(C6:C15))*(D11-AVERAGE(D6:D15))</f>
        <v/>
      </c>
    </row>
    <row r="12">
      <c r="B12" s="14" t="n">
        <v>7</v>
      </c>
      <c r="C12" s="24">
        <f>'4_DATASET_B'!C12</f>
        <v/>
      </c>
      <c r="D12" s="24">
        <f>'4_DATASET_B'!D12</f>
        <v/>
      </c>
      <c r="E12" s="24">
        <f>C12*D12</f>
        <v/>
      </c>
      <c r="F12" s="24">
        <f>C12^2</f>
        <v/>
      </c>
      <c r="G12" s="24">
        <f>D12^2</f>
        <v/>
      </c>
      <c r="H12" s="25">
        <f>C12-AVERAGE(C6:C15)</f>
        <v/>
      </c>
      <c r="I12" s="24">
        <f>(C12-AVERAGE(C6:C15))*(D12-AVERAGE(D6:D15))</f>
        <v/>
      </c>
    </row>
    <row r="13">
      <c r="B13" s="14" t="n">
        <v>8</v>
      </c>
      <c r="C13" s="24">
        <f>'4_DATASET_B'!C13</f>
        <v/>
      </c>
      <c r="D13" s="24">
        <f>'4_DATASET_B'!D13</f>
        <v/>
      </c>
      <c r="E13" s="24">
        <f>C13*D13</f>
        <v/>
      </c>
      <c r="F13" s="24">
        <f>C13^2</f>
        <v/>
      </c>
      <c r="G13" s="24">
        <f>D13^2</f>
        <v/>
      </c>
      <c r="H13" s="25">
        <f>C13-AVERAGE(C6:C15)</f>
        <v/>
      </c>
      <c r="I13" s="24">
        <f>(C13-AVERAGE(C6:C15))*(D13-AVERAGE(D6:D15))</f>
        <v/>
      </c>
    </row>
    <row r="14">
      <c r="B14" s="14" t="n">
        <v>9</v>
      </c>
      <c r="C14" s="24">
        <f>'4_DATASET_B'!C14</f>
        <v/>
      </c>
      <c r="D14" s="24">
        <f>'4_DATASET_B'!D14</f>
        <v/>
      </c>
      <c r="E14" s="24">
        <f>C14*D14</f>
        <v/>
      </c>
      <c r="F14" s="24">
        <f>C14^2</f>
        <v/>
      </c>
      <c r="G14" s="24">
        <f>D14^2</f>
        <v/>
      </c>
      <c r="H14" s="25">
        <f>C14-AVERAGE(C6:C15)</f>
        <v/>
      </c>
      <c r="I14" s="24">
        <f>(C14-AVERAGE(C6:C15))*(D14-AVERAGE(D6:D15))</f>
        <v/>
      </c>
    </row>
    <row r="15">
      <c r="B15" s="14" t="n">
        <v>10</v>
      </c>
      <c r="C15" s="24">
        <f>'4_DATASET_B'!C15</f>
        <v/>
      </c>
      <c r="D15" s="24">
        <f>'4_DATASET_B'!D15</f>
        <v/>
      </c>
      <c r="E15" s="24">
        <f>C15*D15</f>
        <v/>
      </c>
      <c r="F15" s="24">
        <f>C15^2</f>
        <v/>
      </c>
      <c r="G15" s="24">
        <f>D15^2</f>
        <v/>
      </c>
      <c r="H15" s="25">
        <f>C15-AVERAGE(C6:C15)</f>
        <v/>
      </c>
      <c r="I15" s="24">
        <f>(C15-AVERAGE(C6:C15))*(D15-AVERAGE(D6:D15))</f>
        <v/>
      </c>
    </row>
    <row r="16">
      <c r="B16" s="17" t="inlineStr">
        <is>
          <t>Σ</t>
        </is>
      </c>
      <c r="C16" s="18">
        <f>SUM(C6:C15)</f>
        <v/>
      </c>
      <c r="D16" s="18">
        <f>SUM(D6:D15)</f>
        <v/>
      </c>
      <c r="E16" s="18">
        <f>SUM(E6:E15)</f>
        <v/>
      </c>
      <c r="F16" s="18">
        <f>SUM(F6:F15)</f>
        <v/>
      </c>
      <c r="G16" s="18">
        <f>SUM(G6:G15)</f>
        <v/>
      </c>
      <c r="H16" s="26" t="inlineStr"/>
      <c r="I16" s="26" t="inlineStr"/>
    </row>
    <row r="18">
      <c r="B18" s="6" t="inlineStr">
        <is>
          <t>n</t>
        </is>
      </c>
      <c r="C18" s="20" t="n">
        <v>10</v>
      </c>
    </row>
    <row r="19">
      <c r="B19" s="6" t="inlineStr">
        <is>
          <t>Σx</t>
        </is>
      </c>
      <c r="C19" s="20">
        <f>C16</f>
        <v/>
      </c>
    </row>
    <row r="20">
      <c r="B20" s="6" t="inlineStr">
        <is>
          <t>Σy</t>
        </is>
      </c>
      <c r="C20" s="20">
        <f>D16</f>
        <v/>
      </c>
    </row>
    <row r="21">
      <c r="B21" s="6" t="inlineStr">
        <is>
          <t>Σxy</t>
        </is>
      </c>
      <c r="C21" s="20">
        <f>E16</f>
        <v/>
      </c>
    </row>
    <row r="22">
      <c r="B22" s="6" t="inlineStr">
        <is>
          <t>Σx²</t>
        </is>
      </c>
      <c r="C22" s="20">
        <f>F16</f>
        <v/>
      </c>
    </row>
    <row r="23">
      <c r="B23" s="6" t="inlineStr">
        <is>
          <t>Σy²</t>
        </is>
      </c>
      <c r="C23" s="20">
        <f>G16</f>
        <v/>
      </c>
    </row>
    <row r="25">
      <c r="B25" s="27" t="inlineStr">
        <is>
          <t>SP (pembilang)</t>
        </is>
      </c>
      <c r="C25" s="28">
        <f>C18*C21-C19*C20</f>
        <v/>
      </c>
      <c r="H25" s="12" t="inlineStr">
        <is>
          <t>'= nΣxy − ΣxΣy</t>
        </is>
      </c>
    </row>
    <row r="26">
      <c r="B26" s="27" t="inlineStr">
        <is>
          <t>SSx (penyebut x)</t>
        </is>
      </c>
      <c r="C26" s="28">
        <f>C18*C22-C19^2</f>
        <v/>
      </c>
      <c r="H26" s="12" t="inlineStr">
        <is>
          <t>'= nΣx² − (Σx)²</t>
        </is>
      </c>
    </row>
    <row r="27">
      <c r="B27" s="27" t="inlineStr">
        <is>
          <t>SSy</t>
        </is>
      </c>
      <c r="C27" s="28">
        <f>C18*C23-C20^2</f>
        <v/>
      </c>
      <c r="H27" s="12" t="inlineStr">
        <is>
          <t>'= nΣy² − (Σy)²</t>
        </is>
      </c>
    </row>
    <row r="29" ht="26" customHeight="1">
      <c r="B29" s="29" t="inlineStr">
        <is>
          <t>KOEFISIEN KORELASI PEARSON  r =</t>
        </is>
      </c>
      <c r="F29" s="30">
        <f>C25/SQRT(C26*C27)</f>
        <v/>
      </c>
      <c r="G29" s="31" t="inlineStr">
        <is>
          <t>'= SP / √(SSx · SSy)</t>
        </is>
      </c>
    </row>
    <row r="30">
      <c r="B30" s="6" t="inlineStr">
        <is>
          <t>R² = r² (koef. determinasi)</t>
        </is>
      </c>
      <c r="F30" s="22">
        <f>F29^2</f>
        <v/>
      </c>
      <c r="G30" s="12" t="inlineStr">
        <is>
          <t>Proporsi variasi y yang 'dijelaskan' linear oleh x.</t>
        </is>
      </c>
    </row>
  </sheetData>
  <mergeCells count="5">
    <mergeCell ref="B2:I2"/>
    <mergeCell ref="B29:E29"/>
    <mergeCell ref="B3:I3"/>
    <mergeCell ref="G29:I29"/>
    <mergeCell ref="G30:I30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F18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36" customWidth="1" min="2" max="2"/>
    <col width="18" customWidth="1" min="3" max="3"/>
    <col width="18" customWidth="1" min="4" max="4"/>
    <col width="18" customWidth="1" min="5" max="5"/>
    <col width="45" customWidth="1" min="6" max="6"/>
  </cols>
  <sheetData>
    <row r="2" ht="26" customHeight="1">
      <c r="B2" s="1" t="inlineStr">
        <is>
          <t>VERIFIKASI — DATASET A (Pearson manual vs CORREL)</t>
        </is>
      </c>
    </row>
    <row r="3">
      <c r="B3" s="2" t="inlineStr">
        <is>
          <t>Bandingkan r hitung manual (di sheet Pearson) vs fungsi bawaan =CORREL(). Selisih harus ≈ 0.</t>
        </is>
      </c>
    </row>
    <row r="5">
      <c r="B5" s="13" t="inlineStr">
        <is>
          <t>Metode</t>
        </is>
      </c>
      <c r="C5" s="13" t="inlineStr">
        <is>
          <t>Hasil</t>
        </is>
      </c>
      <c r="D5" s="13" t="inlineStr">
        <is>
          <t>—</t>
        </is>
      </c>
      <c r="E5" s="13" t="inlineStr">
        <is>
          <t>Selisih</t>
        </is>
      </c>
      <c r="F5" s="13" t="inlineStr">
        <is>
          <t>Catatan</t>
        </is>
      </c>
    </row>
    <row r="6">
      <c r="B6" s="32" t="inlineStr">
        <is>
          <t>r MANUAL (dari tabel bantu)</t>
        </is>
      </c>
      <c r="C6" s="33">
        <f>'2_PEARSON_A'!F29</f>
        <v/>
      </c>
    </row>
    <row r="7">
      <c r="B7" s="34" t="inlineStr">
        <is>
          <t>r =CORREL(x, y)</t>
        </is>
      </c>
      <c r="C7" s="22">
        <f>CORREL('1_DATASET_A'!C6:C15,'1_DATASET_A'!D6:D15)</f>
        <v/>
      </c>
    </row>
    <row r="8">
      <c r="B8" s="34" t="inlineStr">
        <is>
          <t>r =PEARSON(x, y)</t>
        </is>
      </c>
      <c r="C8" s="22">
        <f>PEARSON('1_DATASET_A'!C6:C15,'1_DATASET_A'!D6:D15)</f>
        <v/>
      </c>
    </row>
    <row r="9">
      <c r="B9" s="34" t="inlineStr">
        <is>
          <t>R² =RSQ(y, x)</t>
        </is>
      </c>
      <c r="C9" s="22">
        <f>RSQ('1_DATASET_A'!D6:D15,'1_DATASET_A'!C6:C15)</f>
        <v/>
      </c>
    </row>
    <row r="11">
      <c r="B11" s="35" t="inlineStr">
        <is>
          <t>Selisih manual − CORREL</t>
        </is>
      </c>
      <c r="C11" s="36">
        <f>C6-C7</f>
        <v/>
      </c>
      <c r="E11" s="17">
        <f>IF(ABS(C11)&lt;0.0001,"✓ COCOK (nol)","✗ SELISIH")</f>
        <v/>
      </c>
      <c r="F11" s="19" t="inlineStr">
        <is>
          <t>Harus nol presisi komputer.</t>
        </is>
      </c>
    </row>
    <row r="12">
      <c r="B12" s="34" t="inlineStr">
        <is>
          <t>Selisih RSQ − r²</t>
        </is>
      </c>
      <c r="C12" s="22">
        <f>C9-C6^2</f>
        <v/>
      </c>
      <c r="E12" s="37">
        <f>IF(ABS(C12)&lt;0.0001,"✓ COCOK","✗ SELISIH")</f>
        <v/>
      </c>
      <c r="F12" s="12" t="inlineStr">
        <is>
          <t>RSQ harus = r² kuadratkan.</t>
        </is>
      </c>
    </row>
    <row r="15">
      <c r="B15" s="38" t="inlineStr">
        <is>
          <t>INTERPRETASI OTOMATIS:</t>
        </is>
      </c>
    </row>
    <row r="16">
      <c r="B16" s="34">
        <f>IF(ABS(C6)&gt;=0.9,"KEKUATAN: sangat kuat",IF(ABS(C6)&gt;=0.7,"KEKUATAN: kuat",IF(ABS(C6)&gt;=0.4,"KEKUATAN: sedang",IF(ABS(C6)&gt;=0.2,"KEKUATAN: lemah","KEKUATAN: sangat lemah / tak ada"))))</f>
        <v/>
      </c>
    </row>
    <row r="17">
      <c r="B17" s="34">
        <f>IF(C6&gt;0.1,"ARAH: positif (naik bersama)",IF(C6&lt;-0.1,"ARAH: negatif (berbanding terbalik)","ARAH: netral (≈ 0)"))</f>
        <v/>
      </c>
    </row>
    <row r="18">
      <c r="B18" s="5">
        <f>"R² = "&amp;TEXT(C6^2,"0.000")&amp;"  →  "&amp;TEXT(C6^2,"0.0%")&amp;" variasi y dijelaskan linear oleh x."</f>
        <v/>
      </c>
    </row>
  </sheetData>
  <mergeCells count="7">
    <mergeCell ref="B2:F2"/>
    <mergeCell ref="B16:F16"/>
    <mergeCell ref="B15:F15"/>
    <mergeCell ref="B3:F3"/>
    <mergeCell ref="F11"/>
    <mergeCell ref="B17:F17"/>
    <mergeCell ref="B18:F18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2:F18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36" customWidth="1" min="2" max="2"/>
    <col width="18" customWidth="1" min="3" max="3"/>
    <col width="18" customWidth="1" min="4" max="4"/>
    <col width="18" customWidth="1" min="5" max="5"/>
    <col width="45" customWidth="1" min="6" max="6"/>
  </cols>
  <sheetData>
    <row r="2" ht="26" customHeight="1">
      <c r="B2" s="1" t="inlineStr">
        <is>
          <t>VERIFIKASI — DATASET B (Pearson manual vs CORREL)</t>
        </is>
      </c>
    </row>
    <row r="3">
      <c r="B3" s="2" t="inlineStr">
        <is>
          <t>Bandingkan r hitung manual (di sheet Pearson) vs fungsi bawaan =CORREL(). Selisih harus ≈ 0.</t>
        </is>
      </c>
    </row>
    <row r="5">
      <c r="B5" s="13" t="inlineStr">
        <is>
          <t>Metode</t>
        </is>
      </c>
      <c r="C5" s="13" t="inlineStr">
        <is>
          <t>Hasil</t>
        </is>
      </c>
      <c r="D5" s="13" t="inlineStr">
        <is>
          <t>—</t>
        </is>
      </c>
      <c r="E5" s="13" t="inlineStr">
        <is>
          <t>Selisih</t>
        </is>
      </c>
      <c r="F5" s="13" t="inlineStr">
        <is>
          <t>Catatan</t>
        </is>
      </c>
    </row>
    <row r="6">
      <c r="B6" s="32" t="inlineStr">
        <is>
          <t>r MANUAL (dari tabel bantu)</t>
        </is>
      </c>
      <c r="C6" s="33">
        <f>'5_PEARSON_B'!F29</f>
        <v/>
      </c>
    </row>
    <row r="7">
      <c r="B7" s="34" t="inlineStr">
        <is>
          <t>r =CORREL(x, y)</t>
        </is>
      </c>
      <c r="C7" s="22">
        <f>CORREL('4_DATASET_B'!C6:C15,'4_DATASET_B'!D6:D15)</f>
        <v/>
      </c>
    </row>
    <row r="8">
      <c r="B8" s="34" t="inlineStr">
        <is>
          <t>r =PEARSON(x, y)</t>
        </is>
      </c>
      <c r="C8" s="22">
        <f>PEARSON('4_DATASET_B'!C6:C15,'4_DATASET_B'!D6:D15)</f>
        <v/>
      </c>
    </row>
    <row r="9">
      <c r="B9" s="34" t="inlineStr">
        <is>
          <t>R² =RSQ(y, x)</t>
        </is>
      </c>
      <c r="C9" s="22">
        <f>RSQ('4_DATASET_B'!D6:D15,'4_DATASET_B'!C6:C15)</f>
        <v/>
      </c>
    </row>
    <row r="11">
      <c r="B11" s="35" t="inlineStr">
        <is>
          <t>Selisih manual − CORREL</t>
        </is>
      </c>
      <c r="C11" s="36">
        <f>C6-C7</f>
        <v/>
      </c>
      <c r="E11" s="17">
        <f>IF(ABS(C11)&lt;0.0001,"✓ COCOK (nol)","✗ SELISIH")</f>
        <v/>
      </c>
      <c r="F11" s="19" t="inlineStr">
        <is>
          <t>Harus nol presisi komputer.</t>
        </is>
      </c>
    </row>
    <row r="12">
      <c r="B12" s="34" t="inlineStr">
        <is>
          <t>Selisih RSQ − r²</t>
        </is>
      </c>
      <c r="C12" s="22">
        <f>C9-C6^2</f>
        <v/>
      </c>
      <c r="E12" s="37">
        <f>IF(ABS(C12)&lt;0.0001,"✓ COCOK","✗ SELISIH")</f>
        <v/>
      </c>
      <c r="F12" s="12" t="inlineStr">
        <is>
          <t>RSQ harus = r² kuadratkan.</t>
        </is>
      </c>
    </row>
    <row r="15">
      <c r="B15" s="38" t="inlineStr">
        <is>
          <t>INTERPRETASI OTOMATIS:</t>
        </is>
      </c>
    </row>
    <row r="16">
      <c r="B16" s="34">
        <f>IF(ABS(C6)&gt;=0.9,"KEKUATAN: sangat kuat",IF(ABS(C6)&gt;=0.7,"KEKUATAN: kuat",IF(ABS(C6)&gt;=0.4,"KEKUATAN: sedang",IF(ABS(C6)&gt;=0.2,"KEKUATAN: lemah","KEKUATAN: sangat lemah / tak ada"))))</f>
        <v/>
      </c>
    </row>
    <row r="17">
      <c r="B17" s="34">
        <f>IF(C6&gt;0.1,"ARAH: positif (naik bersama)",IF(C6&lt;-0.1,"ARAH: negatif (berbanding terbalik)","ARAH: netral (≈ 0)"))</f>
        <v/>
      </c>
    </row>
    <row r="18">
      <c r="B18" s="5">
        <f>"R² = "&amp;TEXT(C6^2,"0.000")&amp;"  →  "&amp;TEXT(C6^2,"0.0%")&amp;" variasi y dijelaskan linear oleh x."</f>
        <v/>
      </c>
    </row>
  </sheetData>
  <mergeCells count="7">
    <mergeCell ref="B2:F2"/>
    <mergeCell ref="B16:F16"/>
    <mergeCell ref="B15:F15"/>
    <mergeCell ref="B3:F3"/>
    <mergeCell ref="F11"/>
    <mergeCell ref="B17:F17"/>
    <mergeCell ref="B18:F18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B2:K37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6" customWidth="1" min="2" max="2"/>
    <col width="12" customWidth="1" min="3" max="3"/>
    <col width="12" customWidth="1" min="4" max="4"/>
    <col width="10" customWidth="1" min="5" max="5"/>
    <col width="12" customWidth="1" min="6" max="6"/>
    <col width="12" customWidth="1" min="7" max="7"/>
    <col width="10" customWidth="1" min="8" max="8"/>
    <col width="14" customWidth="1" min="9" max="9"/>
    <col width="14" customWidth="1" min="10" max="10"/>
    <col width="14" customWidth="1" min="11" max="11"/>
  </cols>
  <sheetData>
    <row r="2" ht="26" customHeight="1">
      <c r="B2" s="1" t="inlineStr">
        <is>
          <t>SPEARMAN ρ — KORELASI RANKING</t>
        </is>
      </c>
    </row>
    <row r="3">
      <c r="B3" s="39" t="inlineStr">
        <is>
          <t>Konversi x &amp; y ke peringkat (1 = terkecil), lalu hitung korelasi Pearson dari peringkat itu = ρ Spearman.</t>
        </is>
      </c>
    </row>
    <row r="5">
      <c r="B5" s="40" t="inlineStr">
        <is>
          <t>DATASET A — JAM BELAJAR vs NILAI</t>
        </is>
      </c>
    </row>
    <row r="6">
      <c r="B6" s="13" t="inlineStr">
        <is>
          <t>i</t>
        </is>
      </c>
      <c r="C6" s="13" t="inlineStr">
        <is>
          <t>x</t>
        </is>
      </c>
      <c r="D6" s="13" t="inlineStr">
        <is>
          <t>y</t>
        </is>
      </c>
      <c r="E6" s="13" t="inlineStr">
        <is>
          <t>rank x</t>
        </is>
      </c>
      <c r="F6" s="13" t="inlineStr">
        <is>
          <t>rank y</t>
        </is>
      </c>
      <c r="G6" s="13" t="inlineStr">
        <is>
          <t>d = rx−ry</t>
        </is>
      </c>
      <c r="H6" s="13" t="inlineStr">
        <is>
          <t>d²</t>
        </is>
      </c>
      <c r="I6" s="13" t="inlineStr"/>
      <c r="J6" s="13" t="inlineStr"/>
      <c r="K6" s="13" t="inlineStr"/>
    </row>
    <row r="7">
      <c r="B7" s="14" t="n">
        <v>1</v>
      </c>
      <c r="C7" s="24">
        <f>'1_DATASET_A'!C6</f>
        <v/>
      </c>
      <c r="D7" s="24">
        <f>'1_DATASET_A'!D6</f>
        <v/>
      </c>
      <c r="E7" s="25">
        <f>RANK.AVG(C7,C7:C16,1)</f>
        <v/>
      </c>
      <c r="F7" s="25">
        <f>RANK.AVG(D7,D7:D16,1)</f>
        <v/>
      </c>
      <c r="G7" s="25">
        <f>E7-F7</f>
        <v/>
      </c>
      <c r="H7" s="25">
        <f>G7^2</f>
        <v/>
      </c>
    </row>
    <row r="8">
      <c r="B8" s="14" t="n">
        <v>2</v>
      </c>
      <c r="C8" s="24">
        <f>'1_DATASET_A'!C7</f>
        <v/>
      </c>
      <c r="D8" s="24">
        <f>'1_DATASET_A'!D7</f>
        <v/>
      </c>
      <c r="E8" s="25">
        <f>RANK.AVG(C8,C7:C16,1)</f>
        <v/>
      </c>
      <c r="F8" s="25">
        <f>RANK.AVG(D8,D7:D16,1)</f>
        <v/>
      </c>
      <c r="G8" s="25">
        <f>E8-F8</f>
        <v/>
      </c>
      <c r="H8" s="25">
        <f>G8^2</f>
        <v/>
      </c>
    </row>
    <row r="9">
      <c r="B9" s="14" t="n">
        <v>3</v>
      </c>
      <c r="C9" s="24">
        <f>'1_DATASET_A'!C8</f>
        <v/>
      </c>
      <c r="D9" s="24">
        <f>'1_DATASET_A'!D8</f>
        <v/>
      </c>
      <c r="E9" s="25">
        <f>RANK.AVG(C9,C7:C16,1)</f>
        <v/>
      </c>
      <c r="F9" s="25">
        <f>RANK.AVG(D9,D7:D16,1)</f>
        <v/>
      </c>
      <c r="G9" s="25">
        <f>E9-F9</f>
        <v/>
      </c>
      <c r="H9" s="25">
        <f>G9^2</f>
        <v/>
      </c>
    </row>
    <row r="10">
      <c r="B10" s="14" t="n">
        <v>4</v>
      </c>
      <c r="C10" s="24">
        <f>'1_DATASET_A'!C9</f>
        <v/>
      </c>
      <c r="D10" s="24">
        <f>'1_DATASET_A'!D9</f>
        <v/>
      </c>
      <c r="E10" s="25">
        <f>RANK.AVG(C10,C7:C16,1)</f>
        <v/>
      </c>
      <c r="F10" s="25">
        <f>RANK.AVG(D10,D7:D16,1)</f>
        <v/>
      </c>
      <c r="G10" s="25">
        <f>E10-F10</f>
        <v/>
      </c>
      <c r="H10" s="25">
        <f>G10^2</f>
        <v/>
      </c>
    </row>
    <row r="11">
      <c r="B11" s="14" t="n">
        <v>5</v>
      </c>
      <c r="C11" s="24">
        <f>'1_DATASET_A'!C10</f>
        <v/>
      </c>
      <c r="D11" s="24">
        <f>'1_DATASET_A'!D10</f>
        <v/>
      </c>
      <c r="E11" s="25">
        <f>RANK.AVG(C11,C7:C16,1)</f>
        <v/>
      </c>
      <c r="F11" s="25">
        <f>RANK.AVG(D11,D7:D16,1)</f>
        <v/>
      </c>
      <c r="G11" s="25">
        <f>E11-F11</f>
        <v/>
      </c>
      <c r="H11" s="25">
        <f>G11^2</f>
        <v/>
      </c>
    </row>
    <row r="12">
      <c r="B12" s="14" t="n">
        <v>6</v>
      </c>
      <c r="C12" s="24">
        <f>'1_DATASET_A'!C11</f>
        <v/>
      </c>
      <c r="D12" s="24">
        <f>'1_DATASET_A'!D11</f>
        <v/>
      </c>
      <c r="E12" s="25">
        <f>RANK.AVG(C12,C7:C16,1)</f>
        <v/>
      </c>
      <c r="F12" s="25">
        <f>RANK.AVG(D12,D7:D16,1)</f>
        <v/>
      </c>
      <c r="G12" s="25">
        <f>E12-F12</f>
        <v/>
      </c>
      <c r="H12" s="25">
        <f>G12^2</f>
        <v/>
      </c>
    </row>
    <row r="13">
      <c r="B13" s="14" t="n">
        <v>7</v>
      </c>
      <c r="C13" s="24">
        <f>'1_DATASET_A'!C12</f>
        <v/>
      </c>
      <c r="D13" s="24">
        <f>'1_DATASET_A'!D12</f>
        <v/>
      </c>
      <c r="E13" s="25">
        <f>RANK.AVG(C13,C7:C16,1)</f>
        <v/>
      </c>
      <c r="F13" s="25">
        <f>RANK.AVG(D13,D7:D16,1)</f>
        <v/>
      </c>
      <c r="G13" s="25">
        <f>E13-F13</f>
        <v/>
      </c>
      <c r="H13" s="25">
        <f>G13^2</f>
        <v/>
      </c>
    </row>
    <row r="14">
      <c r="B14" s="14" t="n">
        <v>8</v>
      </c>
      <c r="C14" s="24">
        <f>'1_DATASET_A'!C13</f>
        <v/>
      </c>
      <c r="D14" s="24">
        <f>'1_DATASET_A'!D13</f>
        <v/>
      </c>
      <c r="E14" s="25">
        <f>RANK.AVG(C14,C7:C16,1)</f>
        <v/>
      </c>
      <c r="F14" s="25">
        <f>RANK.AVG(D14,D7:D16,1)</f>
        <v/>
      </c>
      <c r="G14" s="25">
        <f>E14-F14</f>
        <v/>
      </c>
      <c r="H14" s="25">
        <f>G14^2</f>
        <v/>
      </c>
    </row>
    <row r="15">
      <c r="B15" s="14" t="n">
        <v>9</v>
      </c>
      <c r="C15" s="24">
        <f>'1_DATASET_A'!C14</f>
        <v/>
      </c>
      <c r="D15" s="24">
        <f>'1_DATASET_A'!D14</f>
        <v/>
      </c>
      <c r="E15" s="25">
        <f>RANK.AVG(C15,C7:C16,1)</f>
        <v/>
      </c>
      <c r="F15" s="25">
        <f>RANK.AVG(D15,D7:D16,1)</f>
        <v/>
      </c>
      <c r="G15" s="25">
        <f>E15-F15</f>
        <v/>
      </c>
      <c r="H15" s="25">
        <f>G15^2</f>
        <v/>
      </c>
    </row>
    <row r="16">
      <c r="B16" s="14" t="n">
        <v>10</v>
      </c>
      <c r="C16" s="24">
        <f>'1_DATASET_A'!C15</f>
        <v/>
      </c>
      <c r="D16" s="24">
        <f>'1_DATASET_A'!D15</f>
        <v/>
      </c>
      <c r="E16" s="25">
        <f>RANK.AVG(C16,C7:C16,1)</f>
        <v/>
      </c>
      <c r="F16" s="25">
        <f>RANK.AVG(D16,D7:D16,1)</f>
        <v/>
      </c>
      <c r="G16" s="25">
        <f>E16-F16</f>
        <v/>
      </c>
      <c r="H16" s="25">
        <f>G16^2</f>
        <v/>
      </c>
    </row>
    <row r="17">
      <c r="B17" s="17" t="inlineStr">
        <is>
          <t>Σ</t>
        </is>
      </c>
      <c r="H17" s="41">
        <f>SUM(H7:H16)</f>
        <v/>
      </c>
    </row>
    <row r="19">
      <c r="B19" s="42" t="inlineStr">
        <is>
          <t>ρ Spearman (Pearson pada ranking)</t>
        </is>
      </c>
      <c r="I19" s="43">
        <f>CORREL(E7:E16,F7:F16)</f>
        <v/>
      </c>
      <c r="J19" s="44" t="inlineStr">
        <is>
          <t>Metode utama (tahan terhadap ties).</t>
        </is>
      </c>
    </row>
    <row r="20">
      <c r="B20" s="6" t="inlineStr">
        <is>
          <t>ρ klasik = 1 − 6Σd²/[n(n²−1)]</t>
        </is>
      </c>
      <c r="I20" s="22">
        <f>1-6*H17/(10*(10^2-1))</f>
        <v/>
      </c>
      <c r="J20" s="12" t="inlineStr">
        <is>
          <t>Rumus cepat (SAH HANYA tanpa ties).</t>
        </is>
      </c>
    </row>
    <row r="22">
      <c r="B22" s="40" t="inlineStr">
        <is>
          <t>DATASET B — HARGA vs PERMINTAAN</t>
        </is>
      </c>
    </row>
    <row r="23">
      <c r="B23" s="13" t="inlineStr">
        <is>
          <t>i</t>
        </is>
      </c>
      <c r="C23" s="13" t="inlineStr">
        <is>
          <t>x</t>
        </is>
      </c>
      <c r="D23" s="13" t="inlineStr">
        <is>
          <t>y</t>
        </is>
      </c>
      <c r="E23" s="13" t="inlineStr">
        <is>
          <t>rank x</t>
        </is>
      </c>
      <c r="F23" s="13" t="inlineStr">
        <is>
          <t>rank y</t>
        </is>
      </c>
      <c r="G23" s="13" t="inlineStr">
        <is>
          <t>d = rx−ry</t>
        </is>
      </c>
      <c r="H23" s="13" t="inlineStr">
        <is>
          <t>d²</t>
        </is>
      </c>
      <c r="I23" s="13" t="inlineStr"/>
      <c r="J23" s="13" t="inlineStr"/>
      <c r="K23" s="13" t="inlineStr"/>
    </row>
    <row r="24">
      <c r="B24" s="14" t="n">
        <v>1</v>
      </c>
      <c r="C24" s="24">
        <f>'4_DATASET_B'!C6</f>
        <v/>
      </c>
      <c r="D24" s="24">
        <f>'4_DATASET_B'!D6</f>
        <v/>
      </c>
      <c r="E24" s="25">
        <f>RANK.AVG(C24,C24:C33,1)</f>
        <v/>
      </c>
      <c r="F24" s="25">
        <f>RANK.AVG(D24,D24:D33,1)</f>
        <v/>
      </c>
      <c r="G24" s="25">
        <f>E24-F24</f>
        <v/>
      </c>
      <c r="H24" s="25">
        <f>G24^2</f>
        <v/>
      </c>
    </row>
    <row r="25">
      <c r="B25" s="14" t="n">
        <v>2</v>
      </c>
      <c r="C25" s="24">
        <f>'4_DATASET_B'!C7</f>
        <v/>
      </c>
      <c r="D25" s="24">
        <f>'4_DATASET_B'!D7</f>
        <v/>
      </c>
      <c r="E25" s="25">
        <f>RANK.AVG(C25,C24:C33,1)</f>
        <v/>
      </c>
      <c r="F25" s="25">
        <f>RANK.AVG(D25,D24:D33,1)</f>
        <v/>
      </c>
      <c r="G25" s="25">
        <f>E25-F25</f>
        <v/>
      </c>
      <c r="H25" s="25">
        <f>G25^2</f>
        <v/>
      </c>
    </row>
    <row r="26">
      <c r="B26" s="14" t="n">
        <v>3</v>
      </c>
      <c r="C26" s="24">
        <f>'4_DATASET_B'!C8</f>
        <v/>
      </c>
      <c r="D26" s="24">
        <f>'4_DATASET_B'!D8</f>
        <v/>
      </c>
      <c r="E26" s="25">
        <f>RANK.AVG(C26,C24:C33,1)</f>
        <v/>
      </c>
      <c r="F26" s="25">
        <f>RANK.AVG(D26,D24:D33,1)</f>
        <v/>
      </c>
      <c r="G26" s="25">
        <f>E26-F26</f>
        <v/>
      </c>
      <c r="H26" s="25">
        <f>G26^2</f>
        <v/>
      </c>
    </row>
    <row r="27">
      <c r="B27" s="14" t="n">
        <v>4</v>
      </c>
      <c r="C27" s="24">
        <f>'4_DATASET_B'!C9</f>
        <v/>
      </c>
      <c r="D27" s="24">
        <f>'4_DATASET_B'!D9</f>
        <v/>
      </c>
      <c r="E27" s="25">
        <f>RANK.AVG(C27,C24:C33,1)</f>
        <v/>
      </c>
      <c r="F27" s="25">
        <f>RANK.AVG(D27,D24:D33,1)</f>
        <v/>
      </c>
      <c r="G27" s="25">
        <f>E27-F27</f>
        <v/>
      </c>
      <c r="H27" s="25">
        <f>G27^2</f>
        <v/>
      </c>
    </row>
    <row r="28">
      <c r="B28" s="14" t="n">
        <v>5</v>
      </c>
      <c r="C28" s="24">
        <f>'4_DATASET_B'!C10</f>
        <v/>
      </c>
      <c r="D28" s="24">
        <f>'4_DATASET_B'!D10</f>
        <v/>
      </c>
      <c r="E28" s="25">
        <f>RANK.AVG(C28,C24:C33,1)</f>
        <v/>
      </c>
      <c r="F28" s="25">
        <f>RANK.AVG(D28,D24:D33,1)</f>
        <v/>
      </c>
      <c r="G28" s="25">
        <f>E28-F28</f>
        <v/>
      </c>
      <c r="H28" s="25">
        <f>G28^2</f>
        <v/>
      </c>
    </row>
    <row r="29">
      <c r="B29" s="14" t="n">
        <v>6</v>
      </c>
      <c r="C29" s="24">
        <f>'4_DATASET_B'!C11</f>
        <v/>
      </c>
      <c r="D29" s="24">
        <f>'4_DATASET_B'!D11</f>
        <v/>
      </c>
      <c r="E29" s="25">
        <f>RANK.AVG(C29,C24:C33,1)</f>
        <v/>
      </c>
      <c r="F29" s="25">
        <f>RANK.AVG(D29,D24:D33,1)</f>
        <v/>
      </c>
      <c r="G29" s="25">
        <f>E29-F29</f>
        <v/>
      </c>
      <c r="H29" s="25">
        <f>G29^2</f>
        <v/>
      </c>
    </row>
    <row r="30">
      <c r="B30" s="14" t="n">
        <v>7</v>
      </c>
      <c r="C30" s="24">
        <f>'4_DATASET_B'!C12</f>
        <v/>
      </c>
      <c r="D30" s="24">
        <f>'4_DATASET_B'!D12</f>
        <v/>
      </c>
      <c r="E30" s="25">
        <f>RANK.AVG(C30,C24:C33,1)</f>
        <v/>
      </c>
      <c r="F30" s="25">
        <f>RANK.AVG(D30,D24:D33,1)</f>
        <v/>
      </c>
      <c r="G30" s="25">
        <f>E30-F30</f>
        <v/>
      </c>
      <c r="H30" s="25">
        <f>G30^2</f>
        <v/>
      </c>
    </row>
    <row r="31">
      <c r="B31" s="14" t="n">
        <v>8</v>
      </c>
      <c r="C31" s="24">
        <f>'4_DATASET_B'!C13</f>
        <v/>
      </c>
      <c r="D31" s="24">
        <f>'4_DATASET_B'!D13</f>
        <v/>
      </c>
      <c r="E31" s="25">
        <f>RANK.AVG(C31,C24:C33,1)</f>
        <v/>
      </c>
      <c r="F31" s="25">
        <f>RANK.AVG(D31,D24:D33,1)</f>
        <v/>
      </c>
      <c r="G31" s="25">
        <f>E31-F31</f>
        <v/>
      </c>
      <c r="H31" s="25">
        <f>G31^2</f>
        <v/>
      </c>
    </row>
    <row r="32">
      <c r="B32" s="14" t="n">
        <v>9</v>
      </c>
      <c r="C32" s="24">
        <f>'4_DATASET_B'!C14</f>
        <v/>
      </c>
      <c r="D32" s="24">
        <f>'4_DATASET_B'!D14</f>
        <v/>
      </c>
      <c r="E32" s="25">
        <f>RANK.AVG(C32,C24:C33,1)</f>
        <v/>
      </c>
      <c r="F32" s="25">
        <f>RANK.AVG(D32,D24:D33,1)</f>
        <v/>
      </c>
      <c r="G32" s="25">
        <f>E32-F32</f>
        <v/>
      </c>
      <c r="H32" s="25">
        <f>G32^2</f>
        <v/>
      </c>
    </row>
    <row r="33">
      <c r="B33" s="14" t="n">
        <v>10</v>
      </c>
      <c r="C33" s="24">
        <f>'4_DATASET_B'!C15</f>
        <v/>
      </c>
      <c r="D33" s="24">
        <f>'4_DATASET_B'!D15</f>
        <v/>
      </c>
      <c r="E33" s="25">
        <f>RANK.AVG(C33,C24:C33,1)</f>
        <v/>
      </c>
      <c r="F33" s="25">
        <f>RANK.AVG(D33,D24:D33,1)</f>
        <v/>
      </c>
      <c r="G33" s="25">
        <f>E33-F33</f>
        <v/>
      </c>
      <c r="H33" s="25">
        <f>G33^2</f>
        <v/>
      </c>
    </row>
    <row r="34">
      <c r="B34" s="17" t="inlineStr">
        <is>
          <t>Σ</t>
        </is>
      </c>
      <c r="H34" s="41">
        <f>SUM(H24:H33)</f>
        <v/>
      </c>
    </row>
    <row r="36">
      <c r="B36" s="42" t="inlineStr">
        <is>
          <t>ρ Spearman (Pearson pada ranking)</t>
        </is>
      </c>
      <c r="I36" s="43">
        <f>CORREL(E24:E33,F24:F33)</f>
        <v/>
      </c>
      <c r="J36" s="44" t="inlineStr">
        <is>
          <t>Metode utama (tahan terhadap ties).</t>
        </is>
      </c>
    </row>
    <row r="37">
      <c r="B37" s="6" t="inlineStr">
        <is>
          <t>ρ klasik = 1 − 6Σd²/[n(n²−1)]</t>
        </is>
      </c>
      <c r="I37" s="22">
        <f>1-6*H34/(10*(10^2-1))</f>
        <v/>
      </c>
      <c r="J37" s="12" t="inlineStr">
        <is>
          <t>Rumus cepat (SAH HANYA tanpa ties).</t>
        </is>
      </c>
    </row>
  </sheetData>
  <mergeCells count="12">
    <mergeCell ref="B19:G19"/>
    <mergeCell ref="B20:G20"/>
    <mergeCell ref="J20:K20"/>
    <mergeCell ref="B22:K22"/>
    <mergeCell ref="B36:G36"/>
    <mergeCell ref="B37:G37"/>
    <mergeCell ref="J19:K19"/>
    <mergeCell ref="J37:K37"/>
    <mergeCell ref="B2:K2"/>
    <mergeCell ref="J36:K36"/>
    <mergeCell ref="B3:K3"/>
    <mergeCell ref="B5:K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B2:O44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" customWidth="1" min="1" max="1"/>
    <col width="6" customWidth="1" min="2" max="2"/>
    <col width="10" customWidth="1" min="3" max="3"/>
    <col width="10" customWidth="1" min="4" max="4"/>
    <col width="10" customWidth="1" min="5" max="5"/>
    <col width="10" customWidth="1" min="6" max="6"/>
    <col width="28" customWidth="1" min="7" max="7"/>
    <col width="10" customWidth="1" min="8" max="8"/>
    <col width="10" customWidth="1" min="9" max="9"/>
    <col width="10" customWidth="1" min="10" max="10"/>
  </cols>
  <sheetData>
    <row r="2" ht="26" customHeight="1">
      <c r="B2" s="1" t="inlineStr">
        <is>
          <t>KENDALL τ — KONKORDANSI PASANGAN</t>
        </is>
      </c>
    </row>
    <row r="3">
      <c r="B3" s="45" t="inlineStr">
        <is>
          <t>Untuk tiap pasangan (i,j), i&lt;j: concordant jika (xi−xj)(yi−yj) &gt; 0, discordant jika &lt; 0. τ = (C−D) / (½n(n−1)).</t>
        </is>
      </c>
    </row>
    <row r="5">
      <c r="B5" s="46" t="inlineStr">
        <is>
          <t>DATASET A — JAM BELAJAR vs NILAI</t>
        </is>
      </c>
    </row>
    <row r="6">
      <c r="B6" s="13" t="inlineStr">
        <is>
          <t>i</t>
        </is>
      </c>
      <c r="C6" s="13" t="inlineStr">
        <is>
          <t>x</t>
        </is>
      </c>
      <c r="D6" s="13" t="inlineStr">
        <is>
          <t>y</t>
        </is>
      </c>
      <c r="E6" s="47" t="inlineStr">
        <is>
          <t>Data diurutkan otomatis mengikuti sumber. C &amp; D dihitung dari semua pasangan i&lt;j.</t>
        </is>
      </c>
    </row>
    <row r="7">
      <c r="B7" s="14" t="n">
        <v>1</v>
      </c>
      <c r="C7" s="24">
        <f>'1_DATASET_A'!C6</f>
        <v/>
      </c>
      <c r="D7" s="24">
        <f>'1_DATASET_A'!D6</f>
        <v/>
      </c>
      <c r="F7" s="48" t="inlineStr">
        <is>
          <t>·</t>
        </is>
      </c>
      <c r="G7" s="49">
        <f>SIGN((C7-C8)*(D7-D8))</f>
        <v/>
      </c>
      <c r="H7" s="49">
        <f>SIGN((C7-C9)*(D7-D9))</f>
        <v/>
      </c>
      <c r="I7" s="49">
        <f>SIGN((C7-C10)*(D7-D10))</f>
        <v/>
      </c>
      <c r="J7" s="49">
        <f>SIGN((C7-C11)*(D7-D11))</f>
        <v/>
      </c>
      <c r="K7" s="49">
        <f>SIGN((C7-C12)*(D7-D12))</f>
        <v/>
      </c>
      <c r="L7" s="49">
        <f>SIGN((C7-C13)*(D7-D13))</f>
        <v/>
      </c>
      <c r="M7" s="49">
        <f>SIGN((C7-C14)*(D7-D14))</f>
        <v/>
      </c>
      <c r="N7" s="49">
        <f>SIGN((C7-C15)*(D7-D15))</f>
        <v/>
      </c>
      <c r="O7" s="49">
        <f>SIGN((C7-C16)*(D7-D16))</f>
        <v/>
      </c>
    </row>
    <row r="8">
      <c r="B8" s="14" t="n">
        <v>2</v>
      </c>
      <c r="C8" s="24">
        <f>'1_DATASET_A'!C7</f>
        <v/>
      </c>
      <c r="D8" s="24">
        <f>'1_DATASET_A'!D7</f>
        <v/>
      </c>
      <c r="F8" s="50" t="inlineStr"/>
      <c r="G8" s="48" t="inlineStr">
        <is>
          <t>·</t>
        </is>
      </c>
      <c r="H8" s="49">
        <f>SIGN((C8-C9)*(D8-D9))</f>
        <v/>
      </c>
      <c r="I8" s="49">
        <f>SIGN((C8-C10)*(D8-D10))</f>
        <v/>
      </c>
      <c r="J8" s="49">
        <f>SIGN((C8-C11)*(D8-D11))</f>
        <v/>
      </c>
      <c r="K8" s="49">
        <f>SIGN((C8-C12)*(D8-D12))</f>
        <v/>
      </c>
      <c r="L8" s="49">
        <f>SIGN((C8-C13)*(D8-D13))</f>
        <v/>
      </c>
      <c r="M8" s="49">
        <f>SIGN((C8-C14)*(D8-D14))</f>
        <v/>
      </c>
      <c r="N8" s="49">
        <f>SIGN((C8-C15)*(D8-D15))</f>
        <v/>
      </c>
      <c r="O8" s="49">
        <f>SIGN((C8-C16)*(D8-D16))</f>
        <v/>
      </c>
    </row>
    <row r="9">
      <c r="B9" s="14" t="n">
        <v>3</v>
      </c>
      <c r="C9" s="24">
        <f>'1_DATASET_A'!C8</f>
        <v/>
      </c>
      <c r="D9" s="24">
        <f>'1_DATASET_A'!D8</f>
        <v/>
      </c>
      <c r="F9" s="50" t="inlineStr"/>
      <c r="G9" s="50" t="inlineStr"/>
      <c r="H9" s="48" t="inlineStr">
        <is>
          <t>·</t>
        </is>
      </c>
      <c r="I9" s="49">
        <f>SIGN((C9-C10)*(D9-D10))</f>
        <v/>
      </c>
      <c r="J9" s="49">
        <f>SIGN((C9-C11)*(D9-D11))</f>
        <v/>
      </c>
      <c r="K9" s="49">
        <f>SIGN((C9-C12)*(D9-D12))</f>
        <v/>
      </c>
      <c r="L9" s="49">
        <f>SIGN((C9-C13)*(D9-D13))</f>
        <v/>
      </c>
      <c r="M9" s="49">
        <f>SIGN((C9-C14)*(D9-D14))</f>
        <v/>
      </c>
      <c r="N9" s="49">
        <f>SIGN((C9-C15)*(D9-D15))</f>
        <v/>
      </c>
      <c r="O9" s="49">
        <f>SIGN((C9-C16)*(D9-D16))</f>
        <v/>
      </c>
    </row>
    <row r="10">
      <c r="B10" s="14" t="n">
        <v>4</v>
      </c>
      <c r="C10" s="24">
        <f>'1_DATASET_A'!C9</f>
        <v/>
      </c>
      <c r="D10" s="24">
        <f>'1_DATASET_A'!D9</f>
        <v/>
      </c>
      <c r="F10" s="50" t="inlineStr"/>
      <c r="G10" s="50" t="inlineStr"/>
      <c r="H10" s="50" t="inlineStr"/>
      <c r="I10" s="48" t="inlineStr">
        <is>
          <t>·</t>
        </is>
      </c>
      <c r="J10" s="49">
        <f>SIGN((C10-C11)*(D10-D11))</f>
        <v/>
      </c>
      <c r="K10" s="49">
        <f>SIGN((C10-C12)*(D10-D12))</f>
        <v/>
      </c>
      <c r="L10" s="49">
        <f>SIGN((C10-C13)*(D10-D13))</f>
        <v/>
      </c>
      <c r="M10" s="49">
        <f>SIGN((C10-C14)*(D10-D14))</f>
        <v/>
      </c>
      <c r="N10" s="49">
        <f>SIGN((C10-C15)*(D10-D15))</f>
        <v/>
      </c>
      <c r="O10" s="49">
        <f>SIGN((C10-C16)*(D10-D16))</f>
        <v/>
      </c>
    </row>
    <row r="11">
      <c r="B11" s="14" t="n">
        <v>5</v>
      </c>
      <c r="C11" s="24">
        <f>'1_DATASET_A'!C10</f>
        <v/>
      </c>
      <c r="D11" s="24">
        <f>'1_DATASET_A'!D10</f>
        <v/>
      </c>
      <c r="F11" s="50" t="inlineStr"/>
      <c r="G11" s="50" t="inlineStr"/>
      <c r="H11" s="50" t="inlineStr"/>
      <c r="I11" s="50" t="inlineStr"/>
      <c r="J11" s="48" t="inlineStr">
        <is>
          <t>·</t>
        </is>
      </c>
      <c r="K11" s="49">
        <f>SIGN((C11-C12)*(D11-D12))</f>
        <v/>
      </c>
      <c r="L11" s="49">
        <f>SIGN((C11-C13)*(D11-D13))</f>
        <v/>
      </c>
      <c r="M11" s="49">
        <f>SIGN((C11-C14)*(D11-D14))</f>
        <v/>
      </c>
      <c r="N11" s="49">
        <f>SIGN((C11-C15)*(D11-D15))</f>
        <v/>
      </c>
      <c r="O11" s="49">
        <f>SIGN((C11-C16)*(D11-D16))</f>
        <v/>
      </c>
    </row>
    <row r="12">
      <c r="B12" s="14" t="n">
        <v>6</v>
      </c>
      <c r="C12" s="24">
        <f>'1_DATASET_A'!C11</f>
        <v/>
      </c>
      <c r="D12" s="24">
        <f>'1_DATASET_A'!D11</f>
        <v/>
      </c>
      <c r="F12" s="50" t="inlineStr"/>
      <c r="G12" s="50" t="inlineStr"/>
      <c r="H12" s="50" t="inlineStr"/>
      <c r="I12" s="50" t="inlineStr"/>
      <c r="J12" s="50" t="inlineStr"/>
      <c r="K12" s="48" t="inlineStr">
        <is>
          <t>·</t>
        </is>
      </c>
      <c r="L12" s="49">
        <f>SIGN((C12-C13)*(D12-D13))</f>
        <v/>
      </c>
      <c r="M12" s="49">
        <f>SIGN((C12-C14)*(D12-D14))</f>
        <v/>
      </c>
      <c r="N12" s="49">
        <f>SIGN((C12-C15)*(D12-D15))</f>
        <v/>
      </c>
      <c r="O12" s="49">
        <f>SIGN((C12-C16)*(D12-D16))</f>
        <v/>
      </c>
    </row>
    <row r="13">
      <c r="B13" s="14" t="n">
        <v>7</v>
      </c>
      <c r="C13" s="24">
        <f>'1_DATASET_A'!C12</f>
        <v/>
      </c>
      <c r="D13" s="24">
        <f>'1_DATASET_A'!D12</f>
        <v/>
      </c>
      <c r="F13" s="50" t="inlineStr"/>
      <c r="G13" s="50" t="inlineStr"/>
      <c r="H13" s="50" t="inlineStr"/>
      <c r="I13" s="50" t="inlineStr"/>
      <c r="J13" s="50" t="inlineStr"/>
      <c r="K13" s="50" t="inlineStr"/>
      <c r="L13" s="48" t="inlineStr">
        <is>
          <t>·</t>
        </is>
      </c>
      <c r="M13" s="49">
        <f>SIGN((C13-C14)*(D13-D14))</f>
        <v/>
      </c>
      <c r="N13" s="49">
        <f>SIGN((C13-C15)*(D13-D15))</f>
        <v/>
      </c>
      <c r="O13" s="49">
        <f>SIGN((C13-C16)*(D13-D16))</f>
        <v/>
      </c>
    </row>
    <row r="14">
      <c r="B14" s="14" t="n">
        <v>8</v>
      </c>
      <c r="C14" s="24">
        <f>'1_DATASET_A'!C13</f>
        <v/>
      </c>
      <c r="D14" s="24">
        <f>'1_DATASET_A'!D13</f>
        <v/>
      </c>
      <c r="F14" s="50" t="inlineStr"/>
      <c r="G14" s="50" t="inlineStr"/>
      <c r="H14" s="50" t="inlineStr"/>
      <c r="I14" s="50" t="inlineStr"/>
      <c r="J14" s="50" t="inlineStr"/>
      <c r="K14" s="50" t="inlineStr"/>
      <c r="L14" s="50" t="inlineStr"/>
      <c r="M14" s="48" t="inlineStr">
        <is>
          <t>·</t>
        </is>
      </c>
      <c r="N14" s="49">
        <f>SIGN((C14-C15)*(D14-D15))</f>
        <v/>
      </c>
      <c r="O14" s="49">
        <f>SIGN((C14-C16)*(D14-D16))</f>
        <v/>
      </c>
    </row>
    <row r="15">
      <c r="B15" s="14" t="n">
        <v>9</v>
      </c>
      <c r="C15" s="24">
        <f>'1_DATASET_A'!C14</f>
        <v/>
      </c>
      <c r="D15" s="24">
        <f>'1_DATASET_A'!D14</f>
        <v/>
      </c>
      <c r="F15" s="50" t="inlineStr"/>
      <c r="G15" s="50" t="inlineStr"/>
      <c r="H15" s="50" t="inlineStr"/>
      <c r="I15" s="50" t="inlineStr"/>
      <c r="J15" s="50" t="inlineStr"/>
      <c r="K15" s="50" t="inlineStr"/>
      <c r="L15" s="50" t="inlineStr"/>
      <c r="M15" s="50" t="inlineStr"/>
      <c r="N15" s="48" t="inlineStr">
        <is>
          <t>·</t>
        </is>
      </c>
      <c r="O15" s="49">
        <f>SIGN((C15-C16)*(D15-D16))</f>
        <v/>
      </c>
    </row>
    <row r="16">
      <c r="B16" s="14" t="n">
        <v>10</v>
      </c>
      <c r="C16" s="24">
        <f>'1_DATASET_A'!C15</f>
        <v/>
      </c>
      <c r="D16" s="24">
        <f>'1_DATASET_A'!D15</f>
        <v/>
      </c>
      <c r="F16" s="50" t="inlineStr"/>
      <c r="G16" s="50" t="inlineStr"/>
      <c r="H16" s="50" t="inlineStr"/>
      <c r="I16" s="50" t="inlineStr"/>
      <c r="J16" s="50" t="inlineStr"/>
      <c r="K16" s="50" t="inlineStr"/>
      <c r="L16" s="50" t="inlineStr"/>
      <c r="M16" s="50" t="inlineStr"/>
      <c r="N16" s="50" t="inlineStr"/>
      <c r="O16" s="48" t="inlineStr">
        <is>
          <t>·</t>
        </is>
      </c>
    </row>
    <row r="18">
      <c r="B18" s="51" t="inlineStr">
        <is>
          <t>Pasangan concordant C</t>
        </is>
      </c>
      <c r="F18" s="52">
        <f>COUNTIF(F7:O16,1)</f>
        <v/>
      </c>
      <c r="G18" s="53" t="inlineStr">
        <is>
          <t>Banyak pasangan dengan (x↑, y↑) atau (x↓, y↓).</t>
        </is>
      </c>
    </row>
    <row r="19">
      <c r="B19" s="51" t="inlineStr">
        <is>
          <t>Pasangan discordant D</t>
        </is>
      </c>
      <c r="F19" s="52">
        <f>COUNTIF(F7:O16,-1)</f>
        <v/>
      </c>
      <c r="G19" s="53" t="inlineStr">
        <is>
          <t>Banyak pasangan dengan (x↑, y↓) atau (x↓, y↑).</t>
        </is>
      </c>
    </row>
    <row r="20">
      <c r="B20" s="6" t="inlineStr">
        <is>
          <t>Total pasangan ½n(n−1)</t>
        </is>
      </c>
      <c r="F20" s="20">
        <f>10*(10-1)/2</f>
        <v/>
      </c>
    </row>
    <row r="21">
      <c r="B21" s="6" t="inlineStr">
        <is>
          <t>Ties (x sama atau y sama)</t>
        </is>
      </c>
      <c r="F21" s="20">
        <f>F20-F18-F19</f>
        <v/>
      </c>
    </row>
    <row r="23" ht="26" customHeight="1">
      <c r="B23" s="54" t="inlineStr">
        <is>
          <t>τ Kendall = (C − D) / ½n(n−1)</t>
        </is>
      </c>
      <c r="C23" s="55" t="n"/>
      <c r="D23" s="55" t="n"/>
      <c r="E23" s="56" t="n"/>
      <c r="F23" s="57">
        <f>(F18-F19)/F20</f>
        <v/>
      </c>
      <c r="G23" s="53" t="inlineStr">
        <is>
          <t>τ-a (denominator = semua pasangan). Range −1..+1.</t>
        </is>
      </c>
    </row>
    <row r="26">
      <c r="B26" s="46" t="inlineStr">
        <is>
          <t>DATASET B — HARGA vs PERMINTAAN</t>
        </is>
      </c>
    </row>
    <row r="27">
      <c r="B27" s="13" t="inlineStr">
        <is>
          <t>i</t>
        </is>
      </c>
      <c r="C27" s="13" t="inlineStr">
        <is>
          <t>x</t>
        </is>
      </c>
      <c r="D27" s="13" t="inlineStr">
        <is>
          <t>y</t>
        </is>
      </c>
      <c r="E27" s="47" t="inlineStr">
        <is>
          <t>Data diurutkan otomatis mengikuti sumber. C &amp; D dihitung dari semua pasangan i&lt;j.</t>
        </is>
      </c>
    </row>
    <row r="28">
      <c r="B28" s="14" t="n">
        <v>1</v>
      </c>
      <c r="C28" s="24">
        <f>'4_DATASET_B'!C6</f>
        <v/>
      </c>
      <c r="D28" s="24">
        <f>'4_DATASET_B'!D6</f>
        <v/>
      </c>
      <c r="F28" s="48" t="inlineStr">
        <is>
          <t>·</t>
        </is>
      </c>
      <c r="G28" s="49">
        <f>SIGN((C28-C29)*(D28-D29))</f>
        <v/>
      </c>
      <c r="H28" s="49">
        <f>SIGN((C28-C30)*(D28-D30))</f>
        <v/>
      </c>
      <c r="I28" s="49">
        <f>SIGN((C28-C31)*(D28-D31))</f>
        <v/>
      </c>
      <c r="J28" s="49">
        <f>SIGN((C28-C32)*(D28-D32))</f>
        <v/>
      </c>
      <c r="K28" s="49">
        <f>SIGN((C28-C33)*(D28-D33))</f>
        <v/>
      </c>
      <c r="L28" s="49">
        <f>SIGN((C28-C34)*(D28-D34))</f>
        <v/>
      </c>
      <c r="M28" s="49">
        <f>SIGN((C28-C35)*(D28-D35))</f>
        <v/>
      </c>
      <c r="N28" s="49">
        <f>SIGN((C28-C36)*(D28-D36))</f>
        <v/>
      </c>
      <c r="O28" s="49">
        <f>SIGN((C28-C37)*(D28-D37))</f>
        <v/>
      </c>
    </row>
    <row r="29">
      <c r="B29" s="14" t="n">
        <v>2</v>
      </c>
      <c r="C29" s="24">
        <f>'4_DATASET_B'!C7</f>
        <v/>
      </c>
      <c r="D29" s="24">
        <f>'4_DATASET_B'!D7</f>
        <v/>
      </c>
      <c r="F29" s="50" t="inlineStr"/>
      <c r="G29" s="48" t="inlineStr">
        <is>
          <t>·</t>
        </is>
      </c>
      <c r="H29" s="49">
        <f>SIGN((C29-C30)*(D29-D30))</f>
        <v/>
      </c>
      <c r="I29" s="49">
        <f>SIGN((C29-C31)*(D29-D31))</f>
        <v/>
      </c>
      <c r="J29" s="49">
        <f>SIGN((C29-C32)*(D29-D32))</f>
        <v/>
      </c>
      <c r="K29" s="49">
        <f>SIGN((C29-C33)*(D29-D33))</f>
        <v/>
      </c>
      <c r="L29" s="49">
        <f>SIGN((C29-C34)*(D29-D34))</f>
        <v/>
      </c>
      <c r="M29" s="49">
        <f>SIGN((C29-C35)*(D29-D35))</f>
        <v/>
      </c>
      <c r="N29" s="49">
        <f>SIGN((C29-C36)*(D29-D36))</f>
        <v/>
      </c>
      <c r="O29" s="49">
        <f>SIGN((C29-C37)*(D29-D37))</f>
        <v/>
      </c>
    </row>
    <row r="30">
      <c r="B30" s="14" t="n">
        <v>3</v>
      </c>
      <c r="C30" s="24">
        <f>'4_DATASET_B'!C8</f>
        <v/>
      </c>
      <c r="D30" s="24">
        <f>'4_DATASET_B'!D8</f>
        <v/>
      </c>
      <c r="F30" s="50" t="inlineStr"/>
      <c r="G30" s="50" t="inlineStr"/>
      <c r="H30" s="48" t="inlineStr">
        <is>
          <t>·</t>
        </is>
      </c>
      <c r="I30" s="49">
        <f>SIGN((C30-C31)*(D30-D31))</f>
        <v/>
      </c>
      <c r="J30" s="49">
        <f>SIGN((C30-C32)*(D30-D32))</f>
        <v/>
      </c>
      <c r="K30" s="49">
        <f>SIGN((C30-C33)*(D30-D33))</f>
        <v/>
      </c>
      <c r="L30" s="49">
        <f>SIGN((C30-C34)*(D30-D34))</f>
        <v/>
      </c>
      <c r="M30" s="49">
        <f>SIGN((C30-C35)*(D30-D35))</f>
        <v/>
      </c>
      <c r="N30" s="49">
        <f>SIGN((C30-C36)*(D30-D36))</f>
        <v/>
      </c>
      <c r="O30" s="49">
        <f>SIGN((C30-C37)*(D30-D37))</f>
        <v/>
      </c>
    </row>
    <row r="31">
      <c r="B31" s="14" t="n">
        <v>4</v>
      </c>
      <c r="C31" s="24">
        <f>'4_DATASET_B'!C9</f>
        <v/>
      </c>
      <c r="D31" s="24">
        <f>'4_DATASET_B'!D9</f>
        <v/>
      </c>
      <c r="F31" s="50" t="inlineStr"/>
      <c r="G31" s="50" t="inlineStr"/>
      <c r="H31" s="50" t="inlineStr"/>
      <c r="I31" s="48" t="inlineStr">
        <is>
          <t>·</t>
        </is>
      </c>
      <c r="J31" s="49">
        <f>SIGN((C31-C32)*(D31-D32))</f>
        <v/>
      </c>
      <c r="K31" s="49">
        <f>SIGN((C31-C33)*(D31-D33))</f>
        <v/>
      </c>
      <c r="L31" s="49">
        <f>SIGN((C31-C34)*(D31-D34))</f>
        <v/>
      </c>
      <c r="M31" s="49">
        <f>SIGN((C31-C35)*(D31-D35))</f>
        <v/>
      </c>
      <c r="N31" s="49">
        <f>SIGN((C31-C36)*(D31-D36))</f>
        <v/>
      </c>
      <c r="O31" s="49">
        <f>SIGN((C31-C37)*(D31-D37))</f>
        <v/>
      </c>
    </row>
    <row r="32">
      <c r="B32" s="14" t="n">
        <v>5</v>
      </c>
      <c r="C32" s="24">
        <f>'4_DATASET_B'!C10</f>
        <v/>
      </c>
      <c r="D32" s="24">
        <f>'4_DATASET_B'!D10</f>
        <v/>
      </c>
      <c r="F32" s="50" t="inlineStr"/>
      <c r="G32" s="50" t="inlineStr"/>
      <c r="H32" s="50" t="inlineStr"/>
      <c r="I32" s="50" t="inlineStr"/>
      <c r="J32" s="48" t="inlineStr">
        <is>
          <t>·</t>
        </is>
      </c>
      <c r="K32" s="49">
        <f>SIGN((C32-C33)*(D32-D33))</f>
        <v/>
      </c>
      <c r="L32" s="49">
        <f>SIGN((C32-C34)*(D32-D34))</f>
        <v/>
      </c>
      <c r="M32" s="49">
        <f>SIGN((C32-C35)*(D32-D35))</f>
        <v/>
      </c>
      <c r="N32" s="49">
        <f>SIGN((C32-C36)*(D32-D36))</f>
        <v/>
      </c>
      <c r="O32" s="49">
        <f>SIGN((C32-C37)*(D32-D37))</f>
        <v/>
      </c>
    </row>
    <row r="33">
      <c r="B33" s="14" t="n">
        <v>6</v>
      </c>
      <c r="C33" s="24">
        <f>'4_DATASET_B'!C11</f>
        <v/>
      </c>
      <c r="D33" s="24">
        <f>'4_DATASET_B'!D11</f>
        <v/>
      </c>
      <c r="F33" s="50" t="inlineStr"/>
      <c r="G33" s="50" t="inlineStr"/>
      <c r="H33" s="50" t="inlineStr"/>
      <c r="I33" s="50" t="inlineStr"/>
      <c r="J33" s="50" t="inlineStr"/>
      <c r="K33" s="48" t="inlineStr">
        <is>
          <t>·</t>
        </is>
      </c>
      <c r="L33" s="49">
        <f>SIGN((C33-C34)*(D33-D34))</f>
        <v/>
      </c>
      <c r="M33" s="49">
        <f>SIGN((C33-C35)*(D33-D35))</f>
        <v/>
      </c>
      <c r="N33" s="49">
        <f>SIGN((C33-C36)*(D33-D36))</f>
        <v/>
      </c>
      <c r="O33" s="49">
        <f>SIGN((C33-C37)*(D33-D37))</f>
        <v/>
      </c>
    </row>
    <row r="34">
      <c r="B34" s="14" t="n">
        <v>7</v>
      </c>
      <c r="C34" s="24">
        <f>'4_DATASET_B'!C12</f>
        <v/>
      </c>
      <c r="D34" s="24">
        <f>'4_DATASET_B'!D12</f>
        <v/>
      </c>
      <c r="F34" s="50" t="inlineStr"/>
      <c r="G34" s="50" t="inlineStr"/>
      <c r="H34" s="50" t="inlineStr"/>
      <c r="I34" s="50" t="inlineStr"/>
      <c r="J34" s="50" t="inlineStr"/>
      <c r="K34" s="50" t="inlineStr"/>
      <c r="L34" s="48" t="inlineStr">
        <is>
          <t>·</t>
        </is>
      </c>
      <c r="M34" s="49">
        <f>SIGN((C34-C35)*(D34-D35))</f>
        <v/>
      </c>
      <c r="N34" s="49">
        <f>SIGN((C34-C36)*(D34-D36))</f>
        <v/>
      </c>
      <c r="O34" s="49">
        <f>SIGN((C34-C37)*(D34-D37))</f>
        <v/>
      </c>
    </row>
    <row r="35">
      <c r="B35" s="14" t="n">
        <v>8</v>
      </c>
      <c r="C35" s="24">
        <f>'4_DATASET_B'!C13</f>
        <v/>
      </c>
      <c r="D35" s="24">
        <f>'4_DATASET_B'!D13</f>
        <v/>
      </c>
      <c r="F35" s="50" t="inlineStr"/>
      <c r="G35" s="50" t="inlineStr"/>
      <c r="H35" s="50" t="inlineStr"/>
      <c r="I35" s="50" t="inlineStr"/>
      <c r="J35" s="50" t="inlineStr"/>
      <c r="K35" s="50" t="inlineStr"/>
      <c r="L35" s="50" t="inlineStr"/>
      <c r="M35" s="48" t="inlineStr">
        <is>
          <t>·</t>
        </is>
      </c>
      <c r="N35" s="49">
        <f>SIGN((C35-C36)*(D35-D36))</f>
        <v/>
      </c>
      <c r="O35" s="49">
        <f>SIGN((C35-C37)*(D35-D37))</f>
        <v/>
      </c>
    </row>
    <row r="36">
      <c r="B36" s="14" t="n">
        <v>9</v>
      </c>
      <c r="C36" s="24">
        <f>'4_DATASET_B'!C14</f>
        <v/>
      </c>
      <c r="D36" s="24">
        <f>'4_DATASET_B'!D14</f>
        <v/>
      </c>
      <c r="F36" s="50" t="inlineStr"/>
      <c r="G36" s="50" t="inlineStr"/>
      <c r="H36" s="50" t="inlineStr"/>
      <c r="I36" s="50" t="inlineStr"/>
      <c r="J36" s="50" t="inlineStr"/>
      <c r="K36" s="50" t="inlineStr"/>
      <c r="L36" s="50" t="inlineStr"/>
      <c r="M36" s="50" t="inlineStr"/>
      <c r="N36" s="48" t="inlineStr">
        <is>
          <t>·</t>
        </is>
      </c>
      <c r="O36" s="49">
        <f>SIGN((C36-C37)*(D36-D37))</f>
        <v/>
      </c>
    </row>
    <row r="37">
      <c r="B37" s="14" t="n">
        <v>10</v>
      </c>
      <c r="C37" s="24">
        <f>'4_DATASET_B'!C15</f>
        <v/>
      </c>
      <c r="D37" s="24">
        <f>'4_DATASET_B'!D15</f>
        <v/>
      </c>
      <c r="F37" s="50" t="inlineStr"/>
      <c r="G37" s="50" t="inlineStr"/>
      <c r="H37" s="50" t="inlineStr"/>
      <c r="I37" s="50" t="inlineStr"/>
      <c r="J37" s="50" t="inlineStr"/>
      <c r="K37" s="50" t="inlineStr"/>
      <c r="L37" s="50" t="inlineStr"/>
      <c r="M37" s="50" t="inlineStr"/>
      <c r="N37" s="50" t="inlineStr"/>
      <c r="O37" s="48" t="inlineStr">
        <is>
          <t>·</t>
        </is>
      </c>
    </row>
    <row r="39">
      <c r="B39" s="51" t="inlineStr">
        <is>
          <t>Pasangan concordant C</t>
        </is>
      </c>
      <c r="F39" s="52">
        <f>COUNTIF(F28:O37,1)</f>
        <v/>
      </c>
      <c r="G39" s="53" t="inlineStr">
        <is>
          <t>Banyak pasangan dengan (x↑, y↑) atau (x↓, y↓).</t>
        </is>
      </c>
    </row>
    <row r="40">
      <c r="B40" s="51" t="inlineStr">
        <is>
          <t>Pasangan discordant D</t>
        </is>
      </c>
      <c r="F40" s="52">
        <f>COUNTIF(F28:O37,-1)</f>
        <v/>
      </c>
      <c r="G40" s="53" t="inlineStr">
        <is>
          <t>Banyak pasangan dengan (x↑, y↓) atau (x↓, y↑).</t>
        </is>
      </c>
    </row>
    <row r="41">
      <c r="B41" s="6" t="inlineStr">
        <is>
          <t>Total pasangan ½n(n−1)</t>
        </is>
      </c>
      <c r="F41" s="20">
        <f>10*(10-1)/2</f>
        <v/>
      </c>
    </row>
    <row r="42">
      <c r="B42" s="6" t="inlineStr">
        <is>
          <t>Ties (x sama atau y sama)</t>
        </is>
      </c>
      <c r="F42" s="20">
        <f>F41-F39-F40</f>
        <v/>
      </c>
    </row>
    <row r="44" ht="26" customHeight="1">
      <c r="B44" s="54" t="inlineStr">
        <is>
          <t>τ Kendall = (C − D) / ½n(n−1)</t>
        </is>
      </c>
      <c r="C44" s="55" t="n"/>
      <c r="D44" s="55" t="n"/>
      <c r="E44" s="56" t="n"/>
      <c r="F44" s="57">
        <f>(F39-F40)/F41</f>
        <v/>
      </c>
      <c r="G44" s="53" t="inlineStr">
        <is>
          <t>τ-a (denominator = semua pasangan). Range −1..+1.</t>
        </is>
      </c>
    </row>
  </sheetData>
  <mergeCells count="22">
    <mergeCell ref="B40:E40"/>
    <mergeCell ref="B20:E20"/>
    <mergeCell ref="E6:J6"/>
    <mergeCell ref="G44:J44"/>
    <mergeCell ref="G40:J40"/>
    <mergeCell ref="B41:E41"/>
    <mergeCell ref="E27:J27"/>
    <mergeCell ref="B18:E18"/>
    <mergeCell ref="B5:J5"/>
    <mergeCell ref="G23:J23"/>
    <mergeCell ref="G39:J39"/>
    <mergeCell ref="B21:E21"/>
    <mergeCell ref="B26:J26"/>
    <mergeCell ref="B39:E39"/>
    <mergeCell ref="B42:E42"/>
    <mergeCell ref="G19:J19"/>
    <mergeCell ref="B23:E23"/>
    <mergeCell ref="B3:J3"/>
    <mergeCell ref="G18:J18"/>
    <mergeCell ref="B44:E44"/>
    <mergeCell ref="B19:E19"/>
    <mergeCell ref="B2:J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2026-07-18T15:24:14Z</dcterms:created>
  <dcterms:modified xmlns:dcterms="http://purl.org/dc/terms/" xmlns:xsi="http://www.w3.org/2001/XMLSchema-instance" xsi:type="dcterms:W3CDTF">2026-07-18T15:24:14Z</dcterms:modified>
</cp:coreProperties>
</file>