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0_PETUNJUK" sheetId="1" state="visible" r:id="rId1"/>
    <sheet xmlns:r="http://schemas.openxmlformats.org/officeDocument/2006/relationships" name="1_Z_1SAMPLE" sheetId="2" state="visible" r:id="rId2"/>
    <sheet xmlns:r="http://schemas.openxmlformats.org/officeDocument/2006/relationships" name="2_Z_2SAMPLE" sheetId="3" state="visible" r:id="rId3"/>
    <sheet xmlns:r="http://schemas.openxmlformats.org/officeDocument/2006/relationships" name="3_T_1SAMPLE" sheetId="4" state="visible" r:id="rId4"/>
    <sheet xmlns:r="http://schemas.openxmlformats.org/officeDocument/2006/relationships" name="4_T_2SAMPLE" sheetId="5" state="visible" r:id="rId5"/>
    <sheet xmlns:r="http://schemas.openxmlformats.org/officeDocument/2006/relationships" name="5_REFERENSI" sheetId="6" state="visible" r:id="rId6"/>
  </sheets>
  <definedNames/>
  <calcPr calcId="124519" fullCalcOnLoad="1"/>
</workbook>
</file>

<file path=xl/styles.xml><?xml version="1.0" encoding="utf-8"?>
<styleSheet xmlns="http://schemas.openxmlformats.org/spreadsheetml/2006/main">
  <numFmts count="2">
    <numFmt numFmtId="164" formatCode="0.0000"/>
    <numFmt numFmtId="165" formatCode="0.0"/>
  </numFmts>
  <fonts count="8">
    <font>
      <name val="Calibri"/>
      <family val="2"/>
      <color theme="1"/>
      <sz val="11"/>
      <scheme val="minor"/>
    </font>
    <font>
      <name val="Calibri"/>
      <b val="1"/>
      <color rgb="00FFFFFF"/>
      <sz val="14"/>
    </font>
    <font>
      <name val="Calibri"/>
      <i val="1"/>
      <color rgb="00555555"/>
      <sz val="10"/>
    </font>
    <font>
      <name val="Calibri"/>
      <b val="1"/>
      <color rgb="00FFFFFF"/>
      <sz val="11"/>
    </font>
    <font>
      <name val="Calibri"/>
      <b val="1"/>
      <sz val="11"/>
    </font>
    <font>
      <name val="Calibri"/>
      <sz val="11"/>
    </font>
    <font>
      <name val="Consolas"/>
      <sz val="10"/>
    </font>
    <font>
      <name val="Calibri"/>
      <b val="1"/>
      <color rgb="001F3864"/>
      <sz val="11"/>
    </font>
  </fonts>
  <fills count="7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2E5496"/>
      </patternFill>
    </fill>
    <fill>
      <patternFill patternType="solid">
        <fgColor rgb="00F2F2F2"/>
      </patternFill>
    </fill>
    <fill>
      <patternFill patternType="solid">
        <fgColor rgb="00FFF2CC"/>
      </patternFill>
    </fill>
    <fill>
      <patternFill patternType="solid">
        <fgColor rgb="00E2EFDA"/>
      </patternFill>
    </fill>
  </fills>
  <borders count="6">
    <border>
      <left/>
      <right/>
      <top/>
      <bottom/>
      <diagonal/>
    </border>
    <border>
      <left style="thin">
        <color rgb="00BFBFBF"/>
      </left>
      <right style="thin">
        <color rgb="00BFBFBF"/>
      </right>
      <top style="thin">
        <color rgb="00BFBFBF"/>
      </top>
      <bottom style="thin">
        <color rgb="00BFBFBF"/>
      </bottom>
    </border>
    <border>
      <left/>
      <right/>
      <top style="thin">
        <color rgb="00BFBFBF"/>
      </top>
      <bottom/>
      <diagonal/>
    </border>
    <border>
      <left/>
      <right style="thin">
        <color rgb="00BFBFBF"/>
      </right>
      <top style="thin">
        <color rgb="00BFBFBF"/>
      </top>
      <bottom/>
      <diagonal/>
    </border>
    <border>
      <left/>
      <right style="thin">
        <color rgb="00BFBFBF"/>
      </right>
      <top style="thin">
        <color rgb="00BFBFBF"/>
      </top>
      <bottom style="thin">
        <color rgb="00BFBFBF"/>
      </bottom>
      <diagonal/>
    </border>
    <border>
      <left/>
      <right/>
      <top style="thin">
        <color rgb="00BFBFBF"/>
      </top>
      <bottom style="thin">
        <color rgb="00BFBFBF"/>
      </bottom>
      <diagonal/>
    </border>
  </borders>
  <cellStyleXfs count="1">
    <xf numFmtId="0" fontId="0" fillId="0" borderId="0"/>
  </cellStyleXfs>
  <cellXfs count="28">
    <xf numFmtId="0" fontId="0" fillId="0" borderId="0" pivotButton="0" quotePrefix="0" xfId="0"/>
    <xf numFmtId="0" fontId="1" fillId="2" borderId="0" applyAlignment="1" pivotButton="0" quotePrefix="0" xfId="0">
      <alignment horizontal="center" vertical="center" wrapText="1"/>
    </xf>
    <xf numFmtId="0" fontId="2" fillId="0" borderId="0" applyAlignment="1" pivotButton="0" quotePrefix="0" xfId="0">
      <alignment horizontal="left" vertical="center" wrapText="1"/>
    </xf>
    <xf numFmtId="0" fontId="3" fillId="3" borderId="0" applyAlignment="1" pivotButton="0" quotePrefix="0" xfId="0">
      <alignment horizontal="left" vertical="center" wrapText="1"/>
    </xf>
    <xf numFmtId="0" fontId="4" fillId="4" borderId="1" applyAlignment="1" pivotButton="0" quotePrefix="0" xfId="0">
      <alignment horizontal="left" vertical="center" wrapText="1"/>
    </xf>
    <xf numFmtId="0" fontId="5" fillId="0" borderId="1" applyAlignment="1" pivotButton="0" quotePrefix="0" xfId="0">
      <alignment horizontal="left" vertical="center" wrapText="1"/>
    </xf>
    <xf numFmtId="0" fontId="4" fillId="5" borderId="1" applyAlignment="1" pivotButton="0" quotePrefix="0" xfId="0">
      <alignment horizontal="left" vertical="center" wrapText="1"/>
    </xf>
    <xf numFmtId="0" fontId="6" fillId="0" borderId="1" applyAlignment="1" pivotButton="0" quotePrefix="0" xfId="0">
      <alignment horizontal="left" vertical="center" wrapText="1"/>
    </xf>
    <xf numFmtId="1" fontId="4" fillId="5" borderId="1" applyAlignment="1" pivotButton="0" quotePrefix="0" xfId="0">
      <alignment horizontal="right" vertical="center"/>
    </xf>
    <xf numFmtId="0" fontId="2" fillId="0" borderId="1" applyAlignment="1" pivotButton="0" quotePrefix="0" xfId="0">
      <alignment horizontal="left" vertical="center" wrapText="1"/>
    </xf>
    <xf numFmtId="0" fontId="0" fillId="0" borderId="4" pivotButton="0" quotePrefix="0" xfId="0"/>
    <xf numFmtId="0" fontId="4" fillId="0" borderId="1" applyAlignment="1" pivotButton="0" quotePrefix="0" xfId="0">
      <alignment horizontal="left" vertical="center" wrapText="1"/>
    </xf>
    <xf numFmtId="164" fontId="4" fillId="5" borderId="1" applyAlignment="1" pivotButton="0" quotePrefix="0" xfId="0">
      <alignment horizontal="right" vertical="center"/>
    </xf>
    <xf numFmtId="10" fontId="4" fillId="5" borderId="1" applyAlignment="1" pivotButton="0" quotePrefix="0" xfId="0">
      <alignment horizontal="right" vertical="center"/>
    </xf>
    <xf numFmtId="164" fontId="4" fillId="6" borderId="1" applyAlignment="1" pivotButton="0" quotePrefix="0" xfId="0">
      <alignment horizontal="right" vertical="center"/>
    </xf>
    <xf numFmtId="10" fontId="4" fillId="6" borderId="1" applyAlignment="1" pivotButton="0" quotePrefix="0" xfId="0">
      <alignment horizontal="right" vertical="center"/>
    </xf>
    <xf numFmtId="0" fontId="3" fillId="2" borderId="0" applyAlignment="1" pivotButton="0" quotePrefix="0" xfId="0">
      <alignment horizontal="left" vertical="center" wrapText="1"/>
    </xf>
    <xf numFmtId="0" fontId="4" fillId="6" borderId="1" applyAlignment="1" pivotButton="0" quotePrefix="0" xfId="0">
      <alignment horizontal="right" vertical="center"/>
    </xf>
    <xf numFmtId="0" fontId="7" fillId="0" borderId="1" applyAlignment="1" pivotButton="0" quotePrefix="0" xfId="0">
      <alignment horizontal="left" vertical="center" wrapText="1"/>
    </xf>
    <xf numFmtId="0" fontId="5" fillId="6" borderId="1" applyAlignment="1" pivotButton="0" quotePrefix="0" xfId="0">
      <alignment horizontal="left" vertical="top" wrapText="1"/>
    </xf>
    <xf numFmtId="0" fontId="4" fillId="4" borderId="1" applyAlignment="1" pivotButton="0" quotePrefix="0" xfId="0">
      <alignment horizontal="center" vertical="center" wrapText="1"/>
    </xf>
    <xf numFmtId="1" fontId="4" fillId="6" borderId="1" applyAlignment="1" pivotButton="0" quotePrefix="0" xfId="0">
      <alignment horizontal="right" vertical="center"/>
    </xf>
    <xf numFmtId="0" fontId="4" fillId="6" borderId="1" applyAlignment="1" pivotButton="0" quotePrefix="0" xfId="0">
      <alignment horizontal="left" vertical="center" wrapText="1"/>
    </xf>
    <xf numFmtId="0" fontId="0" fillId="0" borderId="5" pivotButton="0" quotePrefix="0" xfId="0"/>
    <xf numFmtId="165" fontId="4" fillId="6" borderId="1" applyAlignment="1" pivotButton="0" quotePrefix="0" xfId="0">
      <alignment horizontal="right" vertical="center"/>
    </xf>
    <xf numFmtId="0" fontId="5" fillId="0" borderId="1" applyAlignment="1" pivotButton="0" quotePrefix="0" xfId="0">
      <alignment horizontal="center" vertical="center" wrapText="1"/>
    </xf>
    <xf numFmtId="164" fontId="4" fillId="6" borderId="1" applyAlignment="1" pivotButton="0" quotePrefix="0" xfId="0">
      <alignment horizontal="left" vertical="center" wrapText="1"/>
    </xf>
    <xf numFmtId="0" fontId="4" fillId="0" borderId="1" applyAlignment="1" pivotButton="0" quotePrefix="0" xfId="0">
      <alignment horizontal="center" vertical="center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styles" Target="styles.xml" Id="rId7"/><Relationship Type="http://schemas.openxmlformats.org/officeDocument/2006/relationships/theme" Target="theme/theme1.xml" Id="rId8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B23"/>
  <sheetViews>
    <sheetView showGridLines="0" workbookViewId="0">
      <selection activeCell="A1" sqref="A1"/>
    </sheetView>
  </sheetViews>
  <sheetFormatPr baseColWidth="8" defaultRowHeight="15"/>
  <cols>
    <col width="34" customWidth="1" min="1" max="1"/>
    <col width="70" customWidth="1" min="2" max="2"/>
  </cols>
  <sheetData>
    <row r="1" ht="28" customHeight="1">
      <c r="A1" s="1" t="inlineStr">
        <is>
          <t>Hypothesis Testing — Kalkulator z-test &amp; t-test</t>
        </is>
      </c>
    </row>
    <row r="2" ht="30" customHeight="1">
      <c r="A2" s="2" t="inlineStr">
        <is>
          <t>Workbook pendamping materi 'Uji Hipotesis — z-test, t-test, p-value dari Nol'. Semua formula HIDUP: ubah sel KUNING, semua hasil hijau otomatis dihitung ulang.</t>
        </is>
      </c>
    </row>
    <row r="4" ht="22" customHeight="1">
      <c r="A4" s="3" t="inlineStr">
        <is>
          <t>ISI WORKBOOK</t>
        </is>
      </c>
    </row>
    <row r="5" ht="28" customHeight="1">
      <c r="A5" s="4" t="inlineStr">
        <is>
          <t>1_Z_1SAMPLE</t>
        </is>
      </c>
      <c r="B5" s="5" t="inlineStr">
        <is>
          <t>z-test rata-rata, satu sampel (σ populasi diketahui). Contoh: pabrik klaim botol 500 ml.</t>
        </is>
      </c>
    </row>
    <row r="6" ht="28" customHeight="1">
      <c r="A6" s="4" t="inlineStr">
        <is>
          <t>2_Z_2SAMPLE</t>
        </is>
      </c>
      <c r="B6" s="5" t="inlineStr">
        <is>
          <t>z-test rata-rata, dua sampel independen (σ kedua populasi diketahui).</t>
        </is>
      </c>
    </row>
    <row r="7" ht="28" customHeight="1">
      <c r="A7" s="4" t="inlineStr">
        <is>
          <t>3_T_1SAMPLE</t>
        </is>
      </c>
      <c r="B7" s="5" t="inlineStr">
        <is>
          <t>t-test rata-rata, satu sampel (σ TIDAK diketahui — pakai s). Contoh: klaim 20 jam.</t>
        </is>
      </c>
    </row>
    <row r="8" ht="28" customHeight="1">
      <c r="A8" s="4" t="inlineStr">
        <is>
          <t>4_T_2SAMPLE</t>
        </is>
      </c>
      <c r="B8" s="5" t="inlineStr">
        <is>
          <t>t-test dua sampel independen (Welch, varians tidak sama). Contoh: mesin A vs B.</t>
        </is>
      </c>
    </row>
    <row r="9" ht="28" customHeight="1">
      <c r="A9" s="4" t="inlineStr">
        <is>
          <t>5_REFERENSI</t>
        </is>
      </c>
      <c r="B9" s="5" t="inlineStr">
        <is>
          <t>Nilai kritis z* &amp; t*, aturan keputusan, glosarium rumus.</t>
        </is>
      </c>
    </row>
    <row r="11" ht="22" customHeight="1">
      <c r="A11" s="3" t="inlineStr">
        <is>
          <t>CARA PAKAI</t>
        </is>
      </c>
    </row>
    <row r="12" ht="26" customHeight="1">
      <c r="A12" s="6" t="inlineStr">
        <is>
          <t>1. Pilih uji</t>
        </is>
      </c>
      <c r="B12" s="5" t="inlineStr">
        <is>
          <t>Tentukan apakah σ diketahui (→ z) atau tidak (→ t); satu atau dua sampel.</t>
        </is>
      </c>
    </row>
    <row r="13" ht="26" customHeight="1">
      <c r="A13" s="6" t="inlineStr">
        <is>
          <t>2. Isi kuning</t>
        </is>
      </c>
      <c r="B13" s="5" t="inlineStr">
        <is>
          <t>Masukkan data: rata-rata sampel x̄, σ atau s, n, nilai hipotesis μ₀, taraf α.</t>
        </is>
      </c>
    </row>
    <row r="14" ht="26" customHeight="1">
      <c r="A14" s="6" t="inlineStr">
        <is>
          <t>3. Baca hijau</t>
        </is>
      </c>
      <c r="B14" s="5" t="inlineStr">
        <is>
          <t>Statistik uji, derajat bebas, nilai kritis, p-value, dan keputusan otomatis muncul.</t>
        </is>
      </c>
    </row>
    <row r="15" ht="26" customHeight="1">
      <c r="A15" s="6" t="inlineStr">
        <is>
          <t>4. Bandingkan</t>
        </is>
      </c>
      <c r="B15" s="5" t="inlineStr">
        <is>
          <t>Tolak H₀ bila |statistik uji| &gt; |nilai kritis| ATAU p-value &lt; α. Dua cara ekuivalen.</t>
        </is>
      </c>
    </row>
    <row r="16" ht="26" customHeight="1">
      <c r="A16" s="6" t="inlineStr">
        <is>
          <t>5. Arah uji</t>
        </is>
      </c>
      <c r="B16" s="5" t="inlineStr">
        <is>
          <t>Tails: 1 = satu-arah (atas atau bawah), 2 = dua-arah (≠). Default 2.</t>
        </is>
      </c>
    </row>
    <row r="18" ht="22" customHeight="1">
      <c r="A18" s="3" t="inlineStr">
        <is>
          <t>KUNCI FORMULA EXCEL</t>
        </is>
      </c>
    </row>
    <row r="19" ht="22" customHeight="1">
      <c r="A19" s="4" t="inlineStr">
        <is>
          <t>p-value (z, 2 arah)</t>
        </is>
      </c>
      <c r="B19" s="7">
        <f>2*(1-NORM.S.DIST(ABS(z);TRUE))</f>
        <v/>
      </c>
    </row>
    <row r="20" ht="22" customHeight="1">
      <c r="A20" s="4" t="inlineStr">
        <is>
          <t>nilai kritis z* (2 arah)</t>
        </is>
      </c>
      <c r="B20" s="7">
        <f>NORM.S.INV(1-α/2)</f>
        <v/>
      </c>
    </row>
    <row r="21" ht="22" customHeight="1">
      <c r="A21" s="4" t="inlineStr">
        <is>
          <t>p-value (t, 2 arah)</t>
        </is>
      </c>
      <c r="B21" s="7">
        <f>T.DIST.2T(ABS(t);df)</f>
        <v/>
      </c>
    </row>
    <row r="22" ht="22" customHeight="1">
      <c r="A22" s="4" t="inlineStr">
        <is>
          <t>nilai kritis t* (2 arah)</t>
        </is>
      </c>
      <c r="B22" s="7">
        <f>T.INV.2T(α;df)</f>
        <v/>
      </c>
    </row>
    <row r="23" ht="22" customHeight="1">
      <c r="A23" s="4" t="inlineStr">
        <is>
          <t>p-value langsung (2 sampel)</t>
        </is>
      </c>
      <c r="B23" s="7">
        <f>T.TEST(rentang1;rentang2;2;3)  ← Welch</f>
        <v/>
      </c>
    </row>
  </sheetData>
  <mergeCells count="5">
    <mergeCell ref="A4:B4"/>
    <mergeCell ref="A2:B2"/>
    <mergeCell ref="A11:B11"/>
    <mergeCell ref="A1:B1"/>
    <mergeCell ref="A18:B18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D31"/>
  <sheetViews>
    <sheetView showGridLines="0" workbookViewId="0">
      <selection activeCell="A1" sqref="A1"/>
    </sheetView>
  </sheetViews>
  <sheetFormatPr baseColWidth="8" defaultRowHeight="15"/>
  <cols>
    <col width="30" customWidth="1" min="1" max="1"/>
    <col width="16" customWidth="1" min="2" max="2"/>
    <col width="16" customWidth="1" min="3" max="3"/>
    <col width="42" customWidth="1" min="4" max="4"/>
  </cols>
  <sheetData>
    <row r="1" ht="28" customHeight="1">
      <c r="A1" s="1" t="inlineStr">
        <is>
          <t>1 · z-test — Satu Sampel (σ diketahui)</t>
        </is>
      </c>
    </row>
    <row r="2" ht="30" customHeight="1">
      <c r="A2" s="2" t="inlineStr">
        <is>
          <t>H₀: μ = μ₀   |   σ populasi DIKETAHUI. Contoh: pabrik klaim isi botol rata-rata 500 ml; σ proses lama = 2,5 ml; sampel 36 botol, x̄ = 499,3. Apakah mesin perlu dihentikan?</t>
        </is>
      </c>
    </row>
    <row r="4" ht="22" customHeight="1">
      <c r="A4" s="3" t="inlineStr">
        <is>
          <t>HIPOTESIS &amp; ARAH UJI</t>
        </is>
      </c>
    </row>
    <row r="5">
      <c r="A5" s="4" t="inlineStr">
        <is>
          <t>Hipotesis nol  H₀</t>
        </is>
      </c>
      <c r="B5" s="5" t="inlineStr">
        <is>
          <t>μ = μ₀  (rata-rata sama dengan klaim)</t>
        </is>
      </c>
    </row>
    <row r="6">
      <c r="A6" s="4" t="inlineStr">
        <is>
          <t>Hipotesis alt. H₁</t>
        </is>
      </c>
      <c r="B6" s="5" t="inlineStr">
        <is>
          <t>μ ≠ μ₀  (dua-arah, default) — ubah Tails menjadi 1 untuk satu-arah</t>
        </is>
      </c>
    </row>
    <row r="7">
      <c r="A7" s="4" t="inlineStr">
        <is>
          <t>Tails (1 atau 2)</t>
        </is>
      </c>
      <c r="B7" s="8" t="n">
        <v>2</v>
      </c>
      <c r="C7" s="9" t="inlineStr">
        <is>
          <t>← KUNING. 1 = satu-arah, 2 = dua-arah</t>
        </is>
      </c>
      <c r="D7" s="10" t="n"/>
    </row>
    <row r="9" ht="22" customHeight="1">
      <c r="A9" s="3" t="inlineStr">
        <is>
          <t>INPUT — DATA SAMPEL &amp; HIPOTESIS</t>
        </is>
      </c>
    </row>
    <row r="10">
      <c r="A10" s="11" t="inlineStr">
        <is>
          <t>Rata-rata sampel  x̄</t>
        </is>
      </c>
      <c r="B10" s="12" t="n">
        <v>499.3</v>
      </c>
      <c r="C10" s="9" t="inlineStr">
        <is>
          <t>Dari n pengukuran</t>
        </is>
      </c>
      <c r="D10" s="10" t="n"/>
    </row>
    <row r="11">
      <c r="A11" s="11" t="inlineStr">
        <is>
          <t>σ populasi (diketahui)</t>
        </is>
      </c>
      <c r="B11" s="12" t="n">
        <v>2.5</v>
      </c>
      <c r="C11" s="9" t="inlineStr">
        <is>
          <t>Harus benar-benar diketahui, bukan ditaksir</t>
        </is>
      </c>
      <c r="D11" s="10" t="n"/>
    </row>
    <row r="12">
      <c r="A12" s="11" t="inlineStr">
        <is>
          <t>Besar sampel  n</t>
        </is>
      </c>
      <c r="B12" s="8" t="n">
        <v>36</v>
      </c>
      <c r="C12" s="9" t="inlineStr">
        <is>
          <t>Jumlah pengamatan</t>
        </is>
      </c>
      <c r="D12" s="10" t="n"/>
    </row>
    <row r="13">
      <c r="A13" s="11" t="inlineStr">
        <is>
          <t>Nilai hipotesis  μ₀</t>
        </is>
      </c>
      <c r="B13" s="12" t="n">
        <v>500</v>
      </c>
      <c r="C13" s="9" t="inlineStr">
        <is>
          <t>Klaim yang diuji</t>
        </is>
      </c>
      <c r="D13" s="10" t="n"/>
    </row>
    <row r="14">
      <c r="A14" s="11" t="inlineStr">
        <is>
          <t>Taraf signifikansi  α</t>
        </is>
      </c>
      <c r="B14" s="13" t="n">
        <v>0.05</v>
      </c>
      <c r="C14" s="9" t="inlineStr">
        <is>
          <t>Ambang kesalahan (0,05 = 5%)</t>
        </is>
      </c>
      <c r="D14" s="10" t="n"/>
    </row>
    <row r="16" ht="22" customHeight="1">
      <c r="A16" s="3" t="inlineStr">
        <is>
          <t>HITUNG — STATISTIK UJI</t>
        </is>
      </c>
    </row>
    <row r="17">
      <c r="A17" s="5" t="inlineStr">
        <is>
          <t>Galat baku  SE = σ/√n</t>
        </is>
      </c>
      <c r="B17" s="14">
        <f>B11/SQRT(B12)</f>
        <v/>
      </c>
      <c r="C17" s="9" t="inlineStr">
        <is>
          <t>Seberapa goyah x̄ dari sampel ke sampel</t>
        </is>
      </c>
      <c r="D17" s="10" t="n"/>
    </row>
    <row r="18">
      <c r="A18" s="11" t="inlineStr">
        <is>
          <t>Statistik uji  z = (x̄ − μ₀)/SE</t>
        </is>
      </c>
      <c r="B18" s="14">
        <f>(B10-B13)/B17</f>
        <v/>
      </c>
      <c r="C18" s="9" t="inlineStr">
        <is>
          <t>Jarak x̄ dari μ₀, dalam satuan SE</t>
        </is>
      </c>
      <c r="D18" s="10" t="n"/>
    </row>
    <row r="20" ht="22" customHeight="1">
      <c r="A20" s="3" t="inlineStr">
        <is>
          <t>BANDINGKAN — NILAI KRITIS &amp; p-VALUE</t>
        </is>
      </c>
    </row>
    <row r="21">
      <c r="A21" s="11" t="inlineStr">
        <is>
          <t>Nilai kritis  z*</t>
        </is>
      </c>
      <c r="B21" s="14">
        <f>IF(B7=2, NORM.S.INV(1-B14/2), NORM.S.INV(1-B14))</f>
        <v/>
      </c>
      <c r="C21" s="9" t="inlineStr">
        <is>
          <t>Batas daerah penolakan</t>
        </is>
      </c>
      <c r="D21" s="10" t="n"/>
    </row>
    <row r="22">
      <c r="A22" s="11" t="inlineStr">
        <is>
          <t>p-value  (luas ekor)</t>
        </is>
      </c>
      <c r="B22" s="15">
        <f>IF(B7=2, 2*(1-NORM.S.DIST(ABS(B18),TRUE)), 1-NORM.S.DIST(ABS(B18),TRUE))</f>
        <v/>
      </c>
      <c r="C22" s="9" t="inlineStr">
        <is>
          <t>Peluang data sekstrem ini jika H₀ benar</t>
        </is>
      </c>
      <c r="D22" s="10" t="n"/>
    </row>
    <row r="24" ht="22" customHeight="1">
      <c r="A24" s="16" t="inlineStr">
        <is>
          <t>KEPUTUSAN</t>
        </is>
      </c>
    </row>
    <row r="25">
      <c r="A25" s="11" t="inlineStr">
        <is>
          <t>Keputusan (berdasar nilai kritis)</t>
        </is>
      </c>
      <c r="B25" s="17">
        <f>IF(ABS(B18)&gt;B21, "TOLAK H₀  → bukti melawan klaim", "GAGAL TOLAK H₀  → klaim belum terbantahkan")</f>
        <v/>
      </c>
    </row>
    <row r="26">
      <c r="A26" s="11" t="inlineStr">
        <is>
          <t>Keputusan (berdasar p-value)</t>
        </is>
      </c>
      <c r="B26" s="17">
        <f>IF(B22&lt;B14, "TOLAK H₀  (p &lt; α)", "GAGAL TOLAK H₀  (p ≥ α)")</f>
        <v/>
      </c>
    </row>
    <row r="27" ht="42" customHeight="1">
      <c r="A27" s="18" t="inlineStr">
        <is>
          <t>Kesimpulan singkat</t>
        </is>
      </c>
      <c r="B27" s="19">
        <f>IF(B22&lt;B14, "Selisih x̄ dari μ₀ terlalu besar untuk dianggap kebetulan (signifikan pada " &amp; TEXT(B14,"0,0%") &amp; ").", "Selisih masih wajar sebagai naik-turun sampling (tidak signifikan pada " &amp; TEXT(B14,"0,0%") &amp; ").")</f>
        <v/>
      </c>
    </row>
    <row r="29" ht="22" customHeight="1">
      <c r="A29" s="3" t="inlineStr">
        <is>
          <t>CEK MANUAL</t>
        </is>
      </c>
    </row>
    <row r="30">
      <c r="A30" s="5" t="inlineStr">
        <is>
          <t>Selisih  x̄ − μ₀</t>
        </is>
      </c>
      <c r="B30" s="14">
        <f>B10-B13</f>
        <v/>
      </c>
      <c r="C30" s="9" t="inlineStr">
        <is>
          <t>−0,7 ml pada contoh</t>
        </is>
      </c>
      <c r="D30" s="10" t="n"/>
    </row>
    <row r="31">
      <c r="A31" s="5" t="inlineStr">
        <is>
          <t>z² = (selisih/SE)²</t>
        </is>
      </c>
      <c r="B31" s="14">
        <f>B18^2</f>
        <v/>
      </c>
      <c r="C31" s="9" t="inlineStr">
        <is>
          <t>Ekuivalen χ² satu batas</t>
        </is>
      </c>
      <c r="D31" s="10" t="n"/>
    </row>
  </sheetData>
  <mergeCells count="25">
    <mergeCell ref="C30:D30"/>
    <mergeCell ref="A4:D4"/>
    <mergeCell ref="A20:D20"/>
    <mergeCell ref="A29:D29"/>
    <mergeCell ref="C14:D14"/>
    <mergeCell ref="A9:D9"/>
    <mergeCell ref="C10:D10"/>
    <mergeCell ref="C22:D22"/>
    <mergeCell ref="A24:D24"/>
    <mergeCell ref="C31:D31"/>
    <mergeCell ref="B6:D6"/>
    <mergeCell ref="A1:D1"/>
    <mergeCell ref="C12:D12"/>
    <mergeCell ref="B5:D5"/>
    <mergeCell ref="C21:D21"/>
    <mergeCell ref="C11:D11"/>
    <mergeCell ref="B26:D26"/>
    <mergeCell ref="A16:D16"/>
    <mergeCell ref="C17:D17"/>
    <mergeCell ref="B25:D25"/>
    <mergeCell ref="C7:D7"/>
    <mergeCell ref="B27:D27"/>
    <mergeCell ref="C13:D13"/>
    <mergeCell ref="A2:D2"/>
    <mergeCell ref="C18:D18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D23"/>
  <sheetViews>
    <sheetView showGridLines="0" workbookViewId="0">
      <selection activeCell="A1" sqref="A1"/>
    </sheetView>
  </sheetViews>
  <sheetFormatPr baseColWidth="8" defaultRowHeight="15"/>
  <cols>
    <col width="30" customWidth="1" min="1" max="1"/>
    <col width="16" customWidth="1" min="2" max="2"/>
    <col width="16" customWidth="1" min="3" max="3"/>
    <col width="42" customWidth="1" min="4" max="4"/>
  </cols>
  <sheetData>
    <row r="1" ht="28" customHeight="1">
      <c r="A1" s="1" t="inlineStr">
        <is>
          <t>2 · z-test — Dua Sampel Independen (σ diketahui)</t>
        </is>
      </c>
    </row>
    <row r="2" ht="30" customHeight="1">
      <c r="A2" s="2" t="inlineStr">
        <is>
          <t>H₀: μ₁ = μ₂   |   σ kedua populasi diketahui. Membandingkan rata-rata dua kelompok berbeda.</t>
        </is>
      </c>
    </row>
    <row r="4" ht="22" customHeight="1">
      <c r="A4" s="3" t="inlineStr">
        <is>
          <t>INPUT — SAMPEL 1 &amp; SAMPEL 2</t>
        </is>
      </c>
    </row>
    <row r="5">
      <c r="A5" s="20" t="inlineStr">
        <is>
          <t>Komponen</t>
        </is>
      </c>
      <c r="B5" s="20" t="inlineStr">
        <is>
          <t>Sampel 1</t>
        </is>
      </c>
      <c r="C5" s="20" t="inlineStr">
        <is>
          <t>Sampel 2</t>
        </is>
      </c>
      <c r="D5" s="20" t="inlineStr">
        <is>
          <t>Catatan</t>
        </is>
      </c>
    </row>
    <row r="6">
      <c r="A6" s="11" t="inlineStr">
        <is>
          <t>Rata-rata sampel  x̄</t>
        </is>
      </c>
      <c r="B6" s="12" t="n">
        <v>78.40000000000001</v>
      </c>
      <c r="C6" s="12" t="n">
        <v>81.2</v>
      </c>
      <c r="D6" s="9" t="inlineStr">
        <is>
          <t>Hasil rata-rata tiap kelompok</t>
        </is>
      </c>
    </row>
    <row r="7">
      <c r="A7" s="11" t="inlineStr">
        <is>
          <t>σ populasi (diketahui)</t>
        </is>
      </c>
      <c r="B7" s="12" t="n">
        <v>6</v>
      </c>
      <c r="C7" s="12" t="n">
        <v>6</v>
      </c>
      <c r="D7" s="9" t="inlineStr">
        <is>
          <t>σ populasi, bukan s sampel</t>
        </is>
      </c>
    </row>
    <row r="8">
      <c r="A8" s="11" t="inlineStr">
        <is>
          <t>Besar sampel  n</t>
        </is>
      </c>
      <c r="B8" s="8" t="n">
        <v>50</v>
      </c>
      <c r="C8" s="8" t="n">
        <v>60</v>
      </c>
      <c r="D8" s="9" t="inlineStr">
        <is>
          <t>Jumlah pengamatan tiap kelompok</t>
        </is>
      </c>
    </row>
    <row r="10">
      <c r="A10" s="11" t="inlineStr">
        <is>
          <t>Tails (1 atau 2)</t>
        </is>
      </c>
      <c r="B10" s="8" t="n">
        <v>2</v>
      </c>
    </row>
    <row r="11">
      <c r="A11" s="11" t="inlineStr">
        <is>
          <t>Taraf signifikansi  α</t>
        </is>
      </c>
      <c r="B11" s="13" t="n">
        <v>0.05</v>
      </c>
    </row>
    <row r="13" ht="22" customHeight="1">
      <c r="A13" s="3" t="inlineStr">
        <is>
          <t>HITUNG — STATISTIK UJI</t>
        </is>
      </c>
    </row>
    <row r="14">
      <c r="A14" s="5" t="inlineStr">
        <is>
          <t>SE gabungan  √(σ₁²/n₁ + σ₂²/n₂)</t>
        </is>
      </c>
      <c r="B14" s="14">
        <f>SQRT(B7^2/B8 + C7^2/C8)</f>
        <v/>
      </c>
      <c r="C14" s="9" t="inlineStr">
        <is>
          <t>Galat baku selisih dua rata-rata</t>
        </is>
      </c>
      <c r="D14" s="10" t="n"/>
    </row>
    <row r="15">
      <c r="A15" s="11" t="inlineStr">
        <is>
          <t>Statistik uji  z = (x̄₁ − x̄₂)/SE</t>
        </is>
      </c>
      <c r="B15" s="14">
        <f>(B6-C6)/B14</f>
        <v/>
      </c>
      <c r="C15" s="9" t="inlineStr">
        <is>
          <t>Jarak selisih dari nol, dalam SE</t>
        </is>
      </c>
      <c r="D15" s="10" t="n"/>
    </row>
    <row r="17" ht="22" customHeight="1">
      <c r="A17" s="3" t="inlineStr">
        <is>
          <t>NILAI KRITIS &amp; p-VALUE</t>
        </is>
      </c>
    </row>
    <row r="18">
      <c r="A18" s="11" t="inlineStr">
        <is>
          <t>Nilai kritis  z*</t>
        </is>
      </c>
      <c r="B18" s="14">
        <f>IF(B10=2, NORM.S.INV(1-B11/2), NORM.S.INV(1-B11))</f>
        <v/>
      </c>
      <c r="C18" s="9" t="inlineStr">
        <is>
          <t>Dari distribusi normal standar</t>
        </is>
      </c>
      <c r="D18" s="10" t="n"/>
    </row>
    <row r="19">
      <c r="A19" s="11" t="inlineStr">
        <is>
          <t>p-value</t>
        </is>
      </c>
      <c r="B19" s="15">
        <f>IF(B10=2, 2*(1-NORM.S.DIST(ABS(B15),TRUE)), 1-NORM.S.DIST(ABS(B15),TRUE))</f>
        <v/>
      </c>
      <c r="C19" s="9" t="inlineStr">
        <is>
          <t>Peluang selisih sekstrem ini jika μ₁ = μ₂</t>
        </is>
      </c>
      <c r="D19" s="10" t="n"/>
    </row>
    <row r="21" ht="22" customHeight="1">
      <c r="A21" s="16" t="inlineStr">
        <is>
          <t>KEPUTUSAN</t>
        </is>
      </c>
    </row>
    <row r="22">
      <c r="A22" s="11" t="inlineStr">
        <is>
          <t>Berdasar nilai kritis</t>
        </is>
      </c>
      <c r="B22" s="17">
        <f>IF(ABS(B15)&gt;B18, "TOLAK H₀  → μ₁ ≠ μ₂", "GAGAL TOLAK H₀  → tidak terbukti berbeda")</f>
        <v/>
      </c>
    </row>
    <row r="23">
      <c r="A23" s="11" t="inlineStr">
        <is>
          <t>Berdasar p-value</t>
        </is>
      </c>
      <c r="B23" s="17">
        <f>IF(B19&lt;B11, "TOLAK H₀  (p &lt; α)", "GAGAL TOLAK H₀  (p ≥ α)")</f>
        <v/>
      </c>
    </row>
  </sheetData>
  <mergeCells count="12">
    <mergeCell ref="A1:D1"/>
    <mergeCell ref="A17:D17"/>
    <mergeCell ref="C15:D15"/>
    <mergeCell ref="B23:D23"/>
    <mergeCell ref="A4:D4"/>
    <mergeCell ref="B22:D22"/>
    <mergeCell ref="C19:D19"/>
    <mergeCell ref="A21:D21"/>
    <mergeCell ref="C14:D14"/>
    <mergeCell ref="A2:D2"/>
    <mergeCell ref="C18:D18"/>
    <mergeCell ref="A13:D13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D25"/>
  <sheetViews>
    <sheetView showGridLines="0" workbookViewId="0">
      <selection activeCell="A1" sqref="A1"/>
    </sheetView>
  </sheetViews>
  <sheetFormatPr baseColWidth="8" defaultRowHeight="15"/>
  <cols>
    <col width="30" customWidth="1" min="1" max="1"/>
    <col width="16" customWidth="1" min="2" max="2"/>
    <col width="16" customWidth="1" min="3" max="3"/>
    <col width="42" customWidth="1" min="4" max="4"/>
  </cols>
  <sheetData>
    <row r="1" ht="28" customHeight="1">
      <c r="A1" s="1" t="inlineStr">
        <is>
          <t>3 · t-test — Satu Sampel (σ tidak diketahui, pakai s)</t>
        </is>
      </c>
    </row>
    <row r="2" ht="30" customHeight="1">
      <c r="A2" s="2" t="inlineStr">
        <is>
          <t>H₀: μ = μ₀   |   σ populasi TIDAK diketahui → pakai s sampel. Contoh: klaim daya tahan baterai 20 jam; sampel 25, x̄ = 20,8, s = 1,5. Apakah klaim terbantahkan?</t>
        </is>
      </c>
    </row>
    <row r="4" ht="22" customHeight="1">
      <c r="A4" s="3" t="inlineStr">
        <is>
          <t>INPUT</t>
        </is>
      </c>
    </row>
    <row r="5">
      <c r="A5" s="11" t="inlineStr">
        <is>
          <t>Rata-rata sampel  x̄</t>
        </is>
      </c>
      <c r="B5" s="12" t="n">
        <v>20.8</v>
      </c>
      <c r="C5" s="9" t="inlineStr">
        <is>
          <t>Dari n data</t>
        </is>
      </c>
      <c r="D5" s="10" t="n"/>
    </row>
    <row r="6">
      <c r="A6" s="11" t="inlineStr">
        <is>
          <t>Simpangan baku sampel  s</t>
        </is>
      </c>
      <c r="B6" s="12" t="n">
        <v>1.5</v>
      </c>
      <c r="C6" s="9" t="inlineStr">
        <is>
          <t>Taksiran σ dari sampel</t>
        </is>
      </c>
      <c r="D6" s="10" t="n"/>
    </row>
    <row r="7">
      <c r="A7" s="11" t="inlineStr">
        <is>
          <t>Besar sampel  n</t>
        </is>
      </c>
      <c r="B7" s="8" t="n">
        <v>25</v>
      </c>
      <c r="C7" s="9" t="inlineStr">
        <is>
          <t>Jumlah data</t>
        </is>
      </c>
      <c r="D7" s="10" t="n"/>
    </row>
    <row r="8">
      <c r="A8" s="11" t="inlineStr">
        <is>
          <t>Nilai hipotesis  μ₀</t>
        </is>
      </c>
      <c r="B8" s="12" t="n">
        <v>20</v>
      </c>
      <c r="C8" s="9" t="inlineStr">
        <is>
          <t>Klaim</t>
        </is>
      </c>
      <c r="D8" s="10" t="n"/>
    </row>
    <row r="9">
      <c r="A9" s="11" t="inlineStr">
        <is>
          <t>Tails (1 atau 2)</t>
        </is>
      </c>
      <c r="B9" s="8" t="n">
        <v>2</v>
      </c>
      <c r="C9" s="9" t="inlineStr">
        <is>
          <t>1 satu-arah, 2 dua-arah</t>
        </is>
      </c>
      <c r="D9" s="10" t="n"/>
    </row>
    <row r="10">
      <c r="A10" s="11" t="inlineStr">
        <is>
          <t>Taraf signifikansi  α</t>
        </is>
      </c>
      <c r="B10" s="13" t="n">
        <v>0.05</v>
      </c>
      <c r="C10" s="9" t="inlineStr">
        <is>
          <t>5% default</t>
        </is>
      </c>
      <c r="D10" s="10" t="n"/>
    </row>
    <row r="12" ht="22" customHeight="1">
      <c r="A12" s="3" t="inlineStr">
        <is>
          <t>HITUNG</t>
        </is>
      </c>
    </row>
    <row r="13">
      <c r="A13" s="5" t="inlineStr">
        <is>
          <t>Galat baku  SE = s/√n</t>
        </is>
      </c>
      <c r="B13" s="14">
        <f>B6/SQRT(B7)</f>
        <v/>
      </c>
      <c r="C13" s="9" t="inlineStr">
        <is>
          <t>Goyahnya x̄</t>
        </is>
      </c>
      <c r="D13" s="10" t="n"/>
    </row>
    <row r="14">
      <c r="A14" s="11" t="inlineStr">
        <is>
          <t>Derajat bebas  df = n − 1</t>
        </is>
      </c>
      <c r="B14" s="21">
        <f>B7-1</f>
        <v/>
      </c>
      <c r="C14" s="9" t="inlineStr">
        <is>
          <t>Menentukan kurva-t</t>
        </is>
      </c>
      <c r="D14" s="10" t="n"/>
    </row>
    <row r="15">
      <c r="A15" s="11" t="inlineStr">
        <is>
          <t>Statistik uji  t = (x̄ − μ₀)/SE</t>
        </is>
      </c>
      <c r="B15" s="14">
        <f>(B5-B8)/B13</f>
        <v/>
      </c>
      <c r="C15" s="9" t="inlineStr">
        <is>
          <t>Jarak x̄ dari μ₀</t>
        </is>
      </c>
      <c r="D15" s="10" t="n"/>
    </row>
    <row r="17" ht="22" customHeight="1">
      <c r="A17" s="3" t="inlineStr">
        <is>
          <t>NILAI KRITIS &amp; p-VALUE</t>
        </is>
      </c>
    </row>
    <row r="18">
      <c r="A18" s="11" t="inlineStr">
        <is>
          <t>Nilai kritis  t*</t>
        </is>
      </c>
      <c r="B18" s="14">
        <f>IF(B9=2, T.INV.2T(B10,B14), T.INV(2*(1-B10/2),B14))</f>
        <v/>
      </c>
      <c r="C18" s="9" t="inlineStr">
        <is>
          <t>Batas daerah penolakan</t>
        </is>
      </c>
      <c r="D18" s="10" t="n"/>
    </row>
    <row r="19">
      <c r="A19" s="11" t="inlineStr">
        <is>
          <t>p-value  (luas ekor kurva-t)</t>
        </is>
      </c>
      <c r="B19" s="15">
        <f>IF(B9=2, T.DIST.2T(ABS(B15),B14), T.DIST.RT(ABS(B15),B14))</f>
        <v/>
      </c>
      <c r="C19" s="9" t="inlineStr">
        <is>
          <t>Peluang data sekstrem jika H₀ benar</t>
        </is>
      </c>
      <c r="D19" s="10" t="n"/>
    </row>
    <row r="21" ht="22" customHeight="1">
      <c r="A21" s="16" t="inlineStr">
        <is>
          <t>KEPUTUSAN</t>
        </is>
      </c>
    </row>
    <row r="22">
      <c r="A22" s="11" t="inlineStr">
        <is>
          <t>Berdasar nilai kritis</t>
        </is>
      </c>
      <c r="B22" s="17">
        <f>IF(ABS(B15)&gt;B18, "TOLAK H₀", "GAGAL TOLAK H₀")</f>
        <v/>
      </c>
    </row>
    <row r="23">
      <c r="A23" s="11" t="inlineStr">
        <is>
          <t>Berdasar p-value</t>
        </is>
      </c>
      <c r="B23" s="17">
        <f>IF(B19&lt;B10, "TOLAK H₀  (p &lt; α)", "GAGAL TOLAK H₀  (p ≥ α)")</f>
        <v/>
      </c>
    </row>
    <row r="24">
      <c r="A24" s="18" t="inlineStr">
        <is>
          <t>Selang kepercayaan 95% untuk μ</t>
        </is>
      </c>
      <c r="B24" s="22">
        <f>"[" &amp; TEXT(B5-T.INV.2T(0.05,B14)*B13,"0.00") &amp; " ; " &amp; TEXT(B5+T.INV.2T(0.05,B14)*B13,"0.00") &amp; "]"</f>
        <v/>
      </c>
    </row>
    <row r="25">
      <c r="A25" s="9" t="inlineStr">
        <is>
          <t>CI memuat μ₀ (20) ⟺ gagal tolak H₀. Dua pendekatan selalu sepakat.</t>
        </is>
      </c>
      <c r="B25" s="23" t="n"/>
      <c r="C25" s="23" t="n"/>
      <c r="D25" s="10" t="n"/>
    </row>
  </sheetData>
  <mergeCells count="21">
    <mergeCell ref="A17:D17"/>
    <mergeCell ref="C6:D6"/>
    <mergeCell ref="C15:D15"/>
    <mergeCell ref="B23:D23"/>
    <mergeCell ref="A4:D4"/>
    <mergeCell ref="C5:D5"/>
    <mergeCell ref="C14:D14"/>
    <mergeCell ref="C10:D10"/>
    <mergeCell ref="C9:D9"/>
    <mergeCell ref="B24:D24"/>
    <mergeCell ref="A1:D1"/>
    <mergeCell ref="A25:D25"/>
    <mergeCell ref="C8:D8"/>
    <mergeCell ref="C7:D7"/>
    <mergeCell ref="A12:D12"/>
    <mergeCell ref="B22:D22"/>
    <mergeCell ref="C19:D19"/>
    <mergeCell ref="A21:D21"/>
    <mergeCell ref="C13:D13"/>
    <mergeCell ref="A2:D2"/>
    <mergeCell ref="C18:D18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D39"/>
  <sheetViews>
    <sheetView showGridLines="0" workbookViewId="0">
      <selection activeCell="A1" sqref="A1"/>
    </sheetView>
  </sheetViews>
  <sheetFormatPr baseColWidth="8" defaultRowHeight="15"/>
  <cols>
    <col width="30" customWidth="1" min="1" max="1"/>
    <col width="16" customWidth="1" min="2" max="2"/>
    <col width="16" customWidth="1" min="3" max="3"/>
    <col width="42" customWidth="1" min="4" max="4"/>
  </cols>
  <sheetData>
    <row r="1" ht="28" customHeight="1">
      <c r="A1" s="1" t="inlineStr">
        <is>
          <t>4 · t-test — Dua Sampel (Welch, varians tidak sama)</t>
        </is>
      </c>
    </row>
    <row r="2" ht="30" customHeight="1">
      <c r="A2" s="2" t="inlineStr">
        <is>
          <t>H₀: μ₁ = μ₂   |   σ tidak diketahui &amp; varians diduga berbeda. Contoh: dua mesin A &amp; B; apakah rata-rata outputnya berbeda? Memakai pendekatan Welch (df disesuaikan).</t>
        </is>
      </c>
    </row>
    <row r="4" ht="22" customHeight="1">
      <c r="A4" s="3" t="inlineStr">
        <is>
          <t>RINGKASAN SAMPEL (otomatis dari blok data di bawah)</t>
        </is>
      </c>
    </row>
    <row r="5">
      <c r="A5" s="20" t="inlineStr">
        <is>
          <t>Statistik</t>
        </is>
      </c>
      <c r="B5" s="20" t="inlineStr">
        <is>
          <t>Mesin A</t>
        </is>
      </c>
      <c r="C5" s="20" t="inlineStr">
        <is>
          <t>Mesin B</t>
        </is>
      </c>
      <c r="D5" s="20" t="inlineStr">
        <is>
          <t>Catatan</t>
        </is>
      </c>
    </row>
    <row r="6">
      <c r="A6" s="5" t="inlineStr">
        <is>
          <t>Besar sampel  n</t>
        </is>
      </c>
      <c r="B6" s="21">
        <f>COUNT(B20:B29)</f>
        <v/>
      </c>
      <c r="C6" s="21">
        <f>COUNT(C20:C29)</f>
        <v/>
      </c>
      <c r="D6" s="9" t="inlineStr">
        <is>
          <t>Terhitung dari data</t>
        </is>
      </c>
    </row>
    <row r="7">
      <c r="A7" s="5" t="inlineStr">
        <is>
          <t>Rata-rata  x̄</t>
        </is>
      </c>
      <c r="B7" s="14">
        <f>AVERAGE(B20:B29)</f>
        <v/>
      </c>
      <c r="C7" s="14">
        <f>AVERAGE(C20:C29)</f>
        <v/>
      </c>
      <c r="D7" s="9" t="inlineStr">
        <is>
          <t>Rata-rata tiap mesin</t>
        </is>
      </c>
    </row>
    <row r="8">
      <c r="A8" s="5" t="inlineStr">
        <is>
          <t>Varians  s²</t>
        </is>
      </c>
      <c r="B8" s="14">
        <f>VAR.S(B20:B29)</f>
        <v/>
      </c>
      <c r="C8" s="14">
        <f>VAR.S(C20:C29)</f>
        <v/>
      </c>
      <c r="D8" s="9" t="inlineStr">
        <is>
          <t>Simpangan kuadrat</t>
        </is>
      </c>
    </row>
    <row r="9">
      <c r="A9" s="5" t="inlineStr">
        <is>
          <t>Simpangan baku  s</t>
        </is>
      </c>
      <c r="B9" s="14">
        <f>STDEV.S(B20:B29)</f>
        <v/>
      </c>
      <c r="C9" s="14">
        <f>STDEV.S(C20:C29)</f>
        <v/>
      </c>
      <c r="D9" s="9" t="inlineStr">
        <is>
          <t>Akar varians</t>
        </is>
      </c>
    </row>
    <row r="10">
      <c r="A10" s="11" t="inlineStr">
        <is>
          <t>Tails (1 atau 2)</t>
        </is>
      </c>
      <c r="B10" s="8" t="n">
        <v>2</v>
      </c>
    </row>
    <row r="11">
      <c r="A11" s="11" t="inlineStr">
        <is>
          <t>Taraf signifikansi  α</t>
        </is>
      </c>
      <c r="B11" s="13" t="n">
        <v>0.05</v>
      </c>
    </row>
    <row r="13" ht="22" customHeight="1">
      <c r="A13" s="3" t="inlineStr">
        <is>
          <t>HITUNG — WELCH (varians tidak sama)</t>
        </is>
      </c>
    </row>
    <row r="14">
      <c r="A14" s="5" t="inlineStr">
        <is>
          <t>SE gabungan (Welch)</t>
        </is>
      </c>
      <c r="B14" s="14">
        <f>SQRT(B8/B6 + C8/C6)</f>
        <v/>
      </c>
      <c r="C14" s="9" t="inlineStr">
        <is>
          <t>√(s₁²/n₁ + s₂²/n₂)</t>
        </is>
      </c>
      <c r="D14" s="10" t="n"/>
    </row>
    <row r="15">
      <c r="A15" s="11" t="inlineStr">
        <is>
          <t>Derajat bebas (Welch–Satterthwaite)</t>
        </is>
      </c>
      <c r="B15" s="24">
        <f>(B8/B6+C8/C6)^2/((B8/B6)^2/(B6-1)+(C8/C6)^2/(C6-1))</f>
        <v/>
      </c>
      <c r="C15" s="9" t="inlineStr">
        <is>
          <t>df disesuaikan, biasanya bukan bilangan bulat</t>
        </is>
      </c>
      <c r="D15" s="10" t="n"/>
    </row>
    <row r="16">
      <c r="A16" s="11" t="inlineStr">
        <is>
          <t>Statistik uji  t</t>
        </is>
      </c>
      <c r="B16" s="14">
        <f>(B7-C7)/B14</f>
        <v/>
      </c>
      <c r="C16" s="9" t="inlineStr">
        <is>
          <t>Selisih dibagi SE</t>
        </is>
      </c>
      <c r="D16" s="10" t="n"/>
    </row>
    <row r="18" ht="22" customHeight="1">
      <c r="A18" s="3" t="inlineStr">
        <is>
          <t>DATA MENTAH — ubah di sini (kuning)</t>
        </is>
      </c>
    </row>
    <row r="19">
      <c r="A19" s="20" t="inlineStr">
        <is>
          <t>Pengamatan ke-</t>
        </is>
      </c>
      <c r="B19" s="20" t="inlineStr">
        <is>
          <t>Mesin A</t>
        </is>
      </c>
      <c r="C19" s="20" t="inlineStr">
        <is>
          <t>Mesin B</t>
        </is>
      </c>
      <c r="D19" s="20" t="inlineStr">
        <is>
          <t>(boleh dikosongkan)</t>
        </is>
      </c>
    </row>
    <row r="20">
      <c r="A20" s="25" t="inlineStr">
        <is>
          <t>Sampel 1</t>
        </is>
      </c>
      <c r="B20" s="12" t="n">
        <v>100.2</v>
      </c>
      <c r="C20" s="12" t="n">
        <v>102.1</v>
      </c>
    </row>
    <row r="21">
      <c r="A21" s="25" t="inlineStr">
        <is>
          <t>Sampel 2</t>
        </is>
      </c>
      <c r="B21" s="12" t="n">
        <v>99.8</v>
      </c>
      <c r="C21" s="12" t="n">
        <v>101.7</v>
      </c>
    </row>
    <row r="22">
      <c r="A22" s="25" t="inlineStr">
        <is>
          <t>Sampel 3</t>
        </is>
      </c>
      <c r="B22" s="12" t="n">
        <v>101.1</v>
      </c>
      <c r="C22" s="12" t="n">
        <v>102.8</v>
      </c>
    </row>
    <row r="23">
      <c r="A23" s="25" t="inlineStr">
        <is>
          <t>Sampel 4</t>
        </is>
      </c>
      <c r="B23" s="12" t="n">
        <v>100.5</v>
      </c>
      <c r="C23" s="12" t="n">
        <v>102.3</v>
      </c>
    </row>
    <row r="24">
      <c r="A24" s="25" t="inlineStr">
        <is>
          <t>Sampel 5</t>
        </is>
      </c>
      <c r="B24" s="12" t="n">
        <v>99.59999999999999</v>
      </c>
      <c r="C24" s="12" t="n">
        <v>101.9</v>
      </c>
    </row>
    <row r="25">
      <c r="A25" s="25" t="inlineStr">
        <is>
          <t>Sampel 6</t>
        </is>
      </c>
      <c r="B25" s="12" t="n">
        <v>100.8</v>
      </c>
      <c r="C25" s="12" t="n">
        <v>103</v>
      </c>
    </row>
    <row r="26">
      <c r="A26" s="25" t="inlineStr">
        <is>
          <t>Sampel 7</t>
        </is>
      </c>
      <c r="B26" s="12" t="n">
        <v>100</v>
      </c>
      <c r="C26" s="12" t="n">
        <v>102.5</v>
      </c>
    </row>
    <row r="27">
      <c r="A27" s="25" t="inlineStr">
        <is>
          <t>Sampel 8</t>
        </is>
      </c>
      <c r="B27" s="12" t="n">
        <v>101.3</v>
      </c>
      <c r="C27" s="12" t="n">
        <v>102</v>
      </c>
    </row>
    <row r="28">
      <c r="A28" s="25" t="inlineStr">
        <is>
          <t>Sampel 9</t>
        </is>
      </c>
      <c r="B28" s="12" t="n">
        <v>99.90000000000001</v>
      </c>
      <c r="C28" s="12" t="n">
        <v>101.6</v>
      </c>
    </row>
    <row r="29">
      <c r="A29" s="25" t="inlineStr">
        <is>
          <t>Sampel 10</t>
        </is>
      </c>
      <c r="B29" s="12" t="n">
        <v>100.4</v>
      </c>
      <c r="C29" s="12" t="n">
        <v>102.4</v>
      </c>
    </row>
    <row r="31" ht="22" customHeight="1">
      <c r="A31" s="3" t="inlineStr">
        <is>
          <t>NILAI KRITIS &amp; p-VALUE</t>
        </is>
      </c>
    </row>
    <row r="32">
      <c r="A32" s="11" t="inlineStr">
        <is>
          <t>Nilai kritis  t* (Welch)</t>
        </is>
      </c>
      <c r="B32" s="14">
        <f>IF(B10=2, T.INV.2T(B11,B15), T.INV(2*(1-B11/2),B15))</f>
        <v/>
      </c>
      <c r="C32" s="9" t="inlineStr">
        <is>
          <t>df = derajat bebas Welch</t>
        </is>
      </c>
      <c r="D32" s="10" t="n"/>
    </row>
    <row r="33">
      <c r="A33" s="11" t="inlineStr">
        <is>
          <t>p-value  (dari statistik t)</t>
        </is>
      </c>
      <c r="B33" s="15">
        <f>IF(B10=2, T.DIST.2T(ABS(B16),B15), T.DIST.RT(ABS(B16),B15))</f>
        <v/>
      </c>
      <c r="C33" s="9" t="inlineStr">
        <is>
          <t>Luas ekor</t>
        </is>
      </c>
      <c r="D33" s="10" t="n"/>
    </row>
    <row r="34">
      <c r="A34" s="11" t="inlineStr">
        <is>
          <t>p-value  (LANGSUNG dari data, =T.TEST)</t>
        </is>
      </c>
      <c r="B34" s="15">
        <f>T.TEST(B20:B29,C20:C29,B10,3)</f>
        <v/>
      </c>
      <c r="C34" s="9" t="inlineStr">
        <is>
          <t>Tails=B10, type=3 (Welch). Hasil ≈ B33</t>
        </is>
      </c>
      <c r="D34" s="10" t="n"/>
    </row>
    <row r="36" ht="22" customHeight="1">
      <c r="A36" s="16" t="inlineStr">
        <is>
          <t>KEPUTUSAN</t>
        </is>
      </c>
    </row>
    <row r="37">
      <c r="A37" s="11" t="inlineStr">
        <is>
          <t>Berdasar nilai kritis</t>
        </is>
      </c>
      <c r="B37" s="17">
        <f>IF(ABS(B16)&gt;B32, "TOLAK H₀  → μ_A ≠ μ_B", "GAGAL TOLAK H₀")</f>
        <v/>
      </c>
    </row>
    <row r="38">
      <c r="A38" s="11" t="inlineStr">
        <is>
          <t>Berdasar p-value</t>
        </is>
      </c>
      <c r="B38" s="17">
        <f>IF(B33&lt;B11, "TOLAK H₀  (p &lt; α)", "GAGAL TOLAK H₀  (p ≥ α)")</f>
        <v/>
      </c>
    </row>
    <row r="39">
      <c r="A39" s="18" t="inlineStr">
        <is>
          <t>Selisih rata-rata  x̄₁ − x̄₂</t>
        </is>
      </c>
      <c r="B39" s="26">
        <f>B7-C7</f>
        <v/>
      </c>
    </row>
  </sheetData>
  <mergeCells count="16">
    <mergeCell ref="A1:D1"/>
    <mergeCell ref="C34:D34"/>
    <mergeCell ref="A18:D18"/>
    <mergeCell ref="A31:D31"/>
    <mergeCell ref="C32:D32"/>
    <mergeCell ref="C16:D16"/>
    <mergeCell ref="B37:D37"/>
    <mergeCell ref="C15:D15"/>
    <mergeCell ref="C33:D33"/>
    <mergeCell ref="A4:D4"/>
    <mergeCell ref="C14:D14"/>
    <mergeCell ref="A2:D2"/>
    <mergeCell ref="B39:D39"/>
    <mergeCell ref="A36:D36"/>
    <mergeCell ref="B38:D38"/>
    <mergeCell ref="A13:D13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D37"/>
  <sheetViews>
    <sheetView showGridLines="0" workbookViewId="0">
      <selection activeCell="A1" sqref="A1"/>
    </sheetView>
  </sheetViews>
  <sheetFormatPr baseColWidth="8" defaultRowHeight="15"/>
  <cols>
    <col width="28" customWidth="1" min="1" max="1"/>
    <col width="18" customWidth="1" min="2" max="2"/>
    <col width="18" customWidth="1" min="3" max="3"/>
    <col width="38" customWidth="1" min="4" max="4"/>
  </cols>
  <sheetData>
    <row r="1" ht="28" customHeight="1">
      <c r="A1" s="1" t="inlineStr">
        <is>
          <t>Referensi — Nilai Kritis, Aturan Keputusan, Glosarium</t>
        </is>
      </c>
    </row>
    <row r="2" ht="30" customHeight="1">
      <c r="A2" s="2" t="inlineStr">
        <is>
          <t>Tabel siap pakai untuk membandingkan hasil manual dengan nilai baku.</t>
        </is>
      </c>
    </row>
    <row r="4" ht="22" customHeight="1">
      <c r="A4" s="3" t="inlineStr">
        <is>
          <t>NILAI KRITIS z*  (distribusi normal standar)</t>
        </is>
      </c>
    </row>
    <row r="5">
      <c r="A5" s="20" t="inlineStr">
        <is>
          <t>Taraf α</t>
        </is>
      </c>
      <c r="B5" s="20" t="inlineStr">
        <is>
          <t>z* dua-arah</t>
        </is>
      </c>
      <c r="C5" s="20" t="inlineStr">
        <is>
          <t>z* satu-arah</t>
        </is>
      </c>
      <c r="D5" s="20" t="inlineStr">
        <is>
          <t>Catatan</t>
        </is>
      </c>
    </row>
    <row r="6">
      <c r="A6" s="27" t="n">
        <v>0.1</v>
      </c>
      <c r="B6" s="14">
        <f>NORM.S.INV(1-0.1/2)</f>
        <v/>
      </c>
      <c r="C6" s="14">
        <f>NORM.S.INV(1-0.1)</f>
        <v/>
      </c>
      <c r="D6" s="9" t="inlineStr">
        <is>
          <t>90% kepercayaan</t>
        </is>
      </c>
    </row>
    <row r="7">
      <c r="A7" s="27" t="n">
        <v>0.05</v>
      </c>
      <c r="B7" s="14">
        <f>NORM.S.INV(1-0.05/2)</f>
        <v/>
      </c>
      <c r="C7" s="14">
        <f>NORM.S.INV(1-0.05)</f>
        <v/>
      </c>
      <c r="D7" s="9" t="inlineStr">
        <is>
          <t>95% kepercayaan (paling lazim)</t>
        </is>
      </c>
    </row>
    <row r="8">
      <c r="A8" s="27" t="n">
        <v>0.01</v>
      </c>
      <c r="B8" s="14">
        <f>NORM.S.INV(1-0.01/2)</f>
        <v/>
      </c>
      <c r="C8" s="14">
        <f>NORM.S.INV(1-0.01)</f>
        <v/>
      </c>
      <c r="D8" s="9" t="inlineStr">
        <is>
          <t>99% kepercayaan</t>
        </is>
      </c>
    </row>
    <row r="9">
      <c r="A9" s="27" t="n">
        <v>0.001</v>
      </c>
      <c r="B9" s="14">
        <f>NORM.S.INV(1-0.001/2)</f>
        <v/>
      </c>
      <c r="C9" s="14">
        <f>NORM.S.INV(1-0.001)</f>
        <v/>
      </c>
      <c r="D9" s="9" t="inlineStr">
        <is>
          <t>99,9% — penelitian ketat</t>
        </is>
      </c>
    </row>
    <row r="11" ht="22" customHeight="1">
      <c r="A11" s="3" t="inlineStr">
        <is>
          <t>NILAI KRITIS t*  (df dipilih, α = 0,05 dua-arah)</t>
        </is>
      </c>
    </row>
    <row r="12">
      <c r="A12" s="20" t="inlineStr">
        <is>
          <t>df</t>
        </is>
      </c>
      <c r="B12" s="20" t="inlineStr">
        <is>
          <t>t* α=0,05 (2 arah)</t>
        </is>
      </c>
      <c r="C12" s="20" t="inlineStr">
        <is>
          <t>t* α=0,01 (2 arah)</t>
        </is>
      </c>
      <c r="D12" s="20" t="inlineStr">
        <is>
          <t>Catatan</t>
        </is>
      </c>
    </row>
    <row r="13">
      <c r="A13" s="27" t="n">
        <v>5</v>
      </c>
      <c r="B13" s="14">
        <f>T.INV.2T(0.05,5)</f>
        <v/>
      </c>
      <c r="C13" s="14">
        <f>T.INV.2T(0.01,5)</f>
        <v/>
      </c>
      <c r="D13" s="9" t="inlineStr">
        <is>
          <t>sampel kecil</t>
        </is>
      </c>
    </row>
    <row r="14">
      <c r="A14" s="27" t="n">
        <v>10</v>
      </c>
      <c r="B14" s="14">
        <f>T.INV.2T(0.05,10)</f>
        <v/>
      </c>
      <c r="C14" s="14">
        <f>T.INV.2T(0.01,10)</f>
        <v/>
      </c>
      <c r="D14" s="9" t="inlineStr"/>
    </row>
    <row r="15">
      <c r="A15" s="27" t="n">
        <v>15</v>
      </c>
      <c r="B15" s="14">
        <f>T.INV.2T(0.05,15)</f>
        <v/>
      </c>
      <c r="C15" s="14">
        <f>T.INV.2T(0.01,15)</f>
        <v/>
      </c>
      <c r="D15" s="9" t="inlineStr"/>
    </row>
    <row r="16">
      <c r="A16" s="27" t="n">
        <v>20</v>
      </c>
      <c r="B16" s="14">
        <f>T.INV.2T(0.05,20)</f>
        <v/>
      </c>
      <c r="C16" s="14">
        <f>T.INV.2T(0.01,20)</f>
        <v/>
      </c>
      <c r="D16" s="9" t="inlineStr"/>
    </row>
    <row r="17">
      <c r="A17" s="27" t="n">
        <v>30</v>
      </c>
      <c r="B17" s="14">
        <f>T.INV.2T(0.05,30)</f>
        <v/>
      </c>
      <c r="C17" s="14">
        <f>T.INV.2T(0.01,30)</f>
        <v/>
      </c>
      <c r="D17" s="9" t="inlineStr">
        <is>
          <t>mulai mendekati z</t>
        </is>
      </c>
    </row>
    <row r="18">
      <c r="A18" s="27" t="n">
        <v>60</v>
      </c>
      <c r="B18" s="14">
        <f>T.INV.2T(0.05,60)</f>
        <v/>
      </c>
      <c r="C18" s="14">
        <f>T.INV.2T(0.01,60)</f>
        <v/>
      </c>
      <c r="D18" s="9" t="inlineStr"/>
    </row>
    <row r="19">
      <c r="A19" s="27" t="n">
        <v>120</v>
      </c>
      <c r="B19" s="14">
        <f>T.INV.2T(0.05,120)</f>
        <v/>
      </c>
      <c r="C19" s="14">
        <f>T.INV.2T(0.01,120)</f>
        <v/>
      </c>
      <c r="D19" s="9" t="inlineStr">
        <is>
          <t xml:space="preserve"> Hampir = z</t>
        </is>
      </c>
    </row>
    <row r="21" ht="22" customHeight="1">
      <c r="A21" s="3" t="inlineStr">
        <is>
          <t>ATURAN KEPUTUSAN</t>
        </is>
      </c>
    </row>
    <row r="22" ht="22" customHeight="1">
      <c r="A22" s="6" t="inlineStr">
        <is>
          <t>Tolak H₀ (cara nilai kritis)</t>
        </is>
      </c>
      <c r="B22" s="7" t="inlineStr">
        <is>
          <t>|statistik uji| &gt; |nilai kritis|  →  tolak H₀</t>
        </is>
      </c>
    </row>
    <row r="23" ht="22" customHeight="1">
      <c r="A23" s="6" t="inlineStr">
        <is>
          <t>Tolak H₀ (cara p-value)</t>
        </is>
      </c>
      <c r="B23" s="7" t="inlineStr">
        <is>
          <t>p-value &lt; α  →  tolak H₀</t>
        </is>
      </c>
    </row>
    <row r="24" ht="22" customHeight="1">
      <c r="A24" s="6" t="inlineStr">
        <is>
          <t>Gagal tolak H₀</t>
        </is>
      </c>
      <c r="B24" s="7" t="inlineStr">
        <is>
          <t>selain itu — bukan bukti H₀ benar, hanya bukti belum cukup</t>
        </is>
      </c>
    </row>
    <row r="25" ht="22" customHeight="1">
      <c r="A25" s="6" t="inlineStr">
        <is>
          <t>CI vs uji</t>
        </is>
      </c>
      <c r="B25" s="7" t="inlineStr">
        <is>
          <t>Selang kepercayaan (1−α) memuat μ₀ ⟺ gagal tolak H₀ pada α</t>
        </is>
      </c>
    </row>
    <row r="26" ht="22" customHeight="1">
      <c r="A26" s="6" t="inlineStr">
        <is>
          <t>z vs t</t>
        </is>
      </c>
      <c r="B26" s="7" t="inlineStr">
        <is>
          <t>σ diketahui → z ; σ tidak diketahui (pakai s) → t</t>
        </is>
      </c>
    </row>
    <row r="28" ht="22" customHeight="1">
      <c r="A28" s="3" t="inlineStr">
        <is>
          <t>GLOSARIUM RUMUS</t>
        </is>
      </c>
    </row>
    <row r="29" ht="22" customHeight="1">
      <c r="A29" s="4" t="inlineStr">
        <is>
          <t>SE (1 sampel)</t>
        </is>
      </c>
      <c r="B29" s="7" t="inlineStr">
        <is>
          <t>σ/√n       atau       s/√n</t>
        </is>
      </c>
    </row>
    <row r="30" ht="22" customHeight="1">
      <c r="A30" s="4" t="inlineStr">
        <is>
          <t>SE (2 sampel, z)</t>
        </is>
      </c>
      <c r="B30" s="7" t="inlineStr">
        <is>
          <t>√(σ₁²/n₁ + σ₂²/n₂)</t>
        </is>
      </c>
    </row>
    <row r="31" ht="22" customHeight="1">
      <c r="A31" s="4" t="inlineStr">
        <is>
          <t>z (1 sampel)</t>
        </is>
      </c>
      <c r="B31" s="7" t="inlineStr">
        <is>
          <t>(x̄ − μ₀) / SE</t>
        </is>
      </c>
    </row>
    <row r="32" ht="22" customHeight="1">
      <c r="A32" s="4" t="inlineStr">
        <is>
          <t>z (2 sampel)</t>
        </is>
      </c>
      <c r="B32" s="7" t="inlineStr">
        <is>
          <t>(x̄₁ − x̄₂) / SE</t>
        </is>
      </c>
    </row>
    <row r="33" ht="22" customHeight="1">
      <c r="A33" s="4" t="inlineStr">
        <is>
          <t>t (1 sampel)</t>
        </is>
      </c>
      <c r="B33" s="7" t="inlineStr">
        <is>
          <t>(x̄ − μ₀) / (s/√n)</t>
        </is>
      </c>
    </row>
    <row r="34" ht="22" customHeight="1">
      <c r="A34" s="4" t="inlineStr">
        <is>
          <t>df (1 sampel)</t>
        </is>
      </c>
      <c r="B34" s="7" t="inlineStr">
        <is>
          <t>n − 1</t>
        </is>
      </c>
    </row>
    <row r="35" ht="22" customHeight="1">
      <c r="A35" s="4" t="inlineStr">
        <is>
          <t>df (Welch, 2 sampel)</t>
        </is>
      </c>
      <c r="B35" s="7" t="inlineStr">
        <is>
          <t>(s₁²/n₁ + s₂²/n₂)² / [ (s₁²/n₁)²/(n₁−1) + (s₂²/n₂)²/(n₂−1) ]</t>
        </is>
      </c>
    </row>
    <row r="36" ht="22" customHeight="1">
      <c r="A36" s="4" t="inlineStr">
        <is>
          <t>p-value (z, 2 arah)</t>
        </is>
      </c>
      <c r="B36" s="7" t="inlineStr">
        <is>
          <t>2 · (1 − Φ(|z|))     Φ = NORM.S.DIST</t>
        </is>
      </c>
    </row>
    <row r="37" ht="22" customHeight="1">
      <c r="A37" s="4" t="inlineStr">
        <is>
          <t>p-value (t, 2 arah)</t>
        </is>
      </c>
      <c r="B37" s="7" t="inlineStr">
        <is>
          <t>T.DIST.2T(|t|, df)</t>
        </is>
      </c>
    </row>
  </sheetData>
  <mergeCells count="20">
    <mergeCell ref="B23:D23"/>
    <mergeCell ref="A4:D4"/>
    <mergeCell ref="B29:D29"/>
    <mergeCell ref="A28:D28"/>
    <mergeCell ref="B34:D34"/>
    <mergeCell ref="B37:D37"/>
    <mergeCell ref="B30:D30"/>
    <mergeCell ref="A11:D11"/>
    <mergeCell ref="B24:D24"/>
    <mergeCell ref="B33:D33"/>
    <mergeCell ref="A1:D1"/>
    <mergeCell ref="B36:D36"/>
    <mergeCell ref="B32:D32"/>
    <mergeCell ref="B35:D35"/>
    <mergeCell ref="B26:D26"/>
    <mergeCell ref="B25:D25"/>
    <mergeCell ref="B31:D31"/>
    <mergeCell ref="B22:D22"/>
    <mergeCell ref="A21:D21"/>
    <mergeCell ref="A2:D2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2026-07-18T08:40:29Z</dcterms:created>
  <dcterms:modified xmlns:dcterms="http://purl.org/dc/terms/" xmlns:xsi="http://www.w3.org/2001/XMLSchema-instance" xsi:type="dcterms:W3CDTF">2026-07-18T08:40:29Z</dcterms:modified>
</cp:coreProperties>
</file>