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ASUMSI" sheetId="2" state="visible" r:id="rId2"/>
    <sheet xmlns:r="http://schemas.openxmlformats.org/officeDocument/2006/relationships" name="SKEDUL_UTANG" sheetId="3" state="visible" r:id="rId3"/>
    <sheet xmlns:r="http://schemas.openxmlformats.org/officeDocument/2006/relationships" name="KALKULASI_MANUAL" sheetId="4" state="visible" r:id="rId4"/>
    <sheet xmlns:r="http://schemas.openxmlformats.org/officeDocument/2006/relationships" name="KALKULASI_OTOMATIS" sheetId="5" state="visible" r:id="rId5"/>
    <sheet xmlns:r="http://schemas.openxmlformats.org/officeDocument/2006/relationships" name="CONTOH_KASUS" sheetId="6" state="visible" r:id="rId6"/>
    <sheet xmlns:r="http://schemas.openxmlformats.org/officeDocument/2006/relationships" name="KESALAHAN_UMUM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&quot;x&quot;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9C4"/>
        <bgColor rgb="00FFF9C4"/>
      </patternFill>
    </fill>
    <fill>
      <patternFill patternType="solid">
        <fgColor rgb="0000C853"/>
        <bgColor rgb="0000C853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center" vertical="center" wrapText="1"/>
    </xf>
    <xf numFmtId="3" fontId="2" fillId="3" borderId="0" pivotButton="0" quotePrefix="0" xfId="0"/>
    <xf numFmtId="10" fontId="2" fillId="3" borderId="0" pivotButton="0" quotePrefix="0" xfId="0"/>
    <xf numFmtId="164" fontId="2" fillId="3" borderId="0" pivotButton="0" quotePrefix="0" xfId="0"/>
    <xf numFmtId="3" fontId="0" fillId="0" borderId="0" pivotButton="0" quotePrefix="0" xfId="0"/>
    <xf numFmtId="164" fontId="0" fillId="0" borderId="0" pivotButton="0" quotePrefix="0" xfId="0"/>
    <xf numFmtId="0" fontId="0" fillId="3" borderId="0" pivotButton="0" quotePrefix="0" xfId="0"/>
    <xf numFmtId="0" fontId="2" fillId="5" borderId="0" pivotButton="0" quotePrefix="0" xfId="0"/>
    <xf numFmtId="0" fontId="3" fillId="3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55" customWidth="1" min="3" max="3"/>
    <col width="12" customWidth="1" min="4" max="4"/>
    <col width="12" customWidth="1" min="5" max="5"/>
    <col width="12" customWidth="1" min="6" max="6"/>
  </cols>
  <sheetData>
    <row r="1" ht="30" customHeight="1">
      <c r="A1" s="1" t="inlineStr">
        <is>
          <t>Excel Companion · DSCR Project Finance (Skedul Utang -&gt; CFADS -&gt; DSCR)</t>
        </is>
      </c>
      <c r="B1" s="2" t="n"/>
      <c r="C1" s="2" t="n"/>
      <c r="D1" s="2" t="n"/>
      <c r="E1" s="2" t="n"/>
      <c r="F1" s="3" t="n"/>
    </row>
    <row r="2"/>
    <row r="3" ht="45" customHeight="1">
      <c r="A3" s="4" t="inlineStr">
        <is>
          <t>Workbook ini membangun uji kelayakan utang proyek KPBU dari nol: skedul amortisasi utang 10 tahun, proyeksi CFADS (Cash Flow Available for Debt Service), sampai DSCR per tahun dan uji covenant. Semua sel hasil FORMULA HIDUP -- ubah ASUMSI, seluruh uji ikut berubah.</t>
        </is>
      </c>
      <c r="B3" s="2" t="n"/>
      <c r="C3" s="2" t="n"/>
      <c r="D3" s="2" t="n"/>
      <c r="E3" s="2" t="n"/>
      <c r="F3" s="3" t="n"/>
    </row>
    <row r="4"/>
    <row r="5"/>
    <row r="6">
      <c r="A6" s="5" t="inlineStr">
        <is>
          <t>1.</t>
        </is>
      </c>
      <c r="B6" s="4" t="inlineStr">
        <is>
          <t>ASUMSI</t>
        </is>
      </c>
      <c r="C6" s="6" t="inlineStr">
        <is>
          <t>Pokok pinjaman, tenor, suku bunga, EBITDA awal, ambang covenant</t>
        </is>
      </c>
      <c r="D6" s="2" t="n"/>
      <c r="E6" s="2" t="n"/>
      <c r="F6" s="3" t="n"/>
    </row>
    <row r="7">
      <c r="A7" s="5" t="inlineStr">
        <is>
          <t>2.</t>
        </is>
      </c>
      <c r="B7" s="4" t="inlineStr">
        <is>
          <t>SKEDUL_UTANG</t>
        </is>
      </c>
      <c r="C7" s="6" t="inlineStr">
        <is>
          <t>Amortisasi pokok lurus: saldo awal -&gt; bunga -&gt; pokok -&gt; saldo akhir</t>
        </is>
      </c>
      <c r="D7" s="2" t="n"/>
      <c r="E7" s="2" t="n"/>
      <c r="F7" s="3" t="n"/>
    </row>
    <row r="8">
      <c r="A8" s="5" t="inlineStr">
        <is>
          <t>3.</t>
        </is>
      </c>
      <c r="B8" s="4" t="inlineStr">
        <is>
          <t>KALKULASI_MANUAL</t>
        </is>
      </c>
      <c r="C8" s="6" t="inlineStr">
        <is>
          <t>CFADS per tahun: EBITDA - pajak - NWC - capex pemeliharaan</t>
        </is>
      </c>
      <c r="D8" s="2" t="n"/>
      <c r="E8" s="2" t="n"/>
      <c r="F8" s="3" t="n"/>
    </row>
    <row r="9">
      <c r="A9" s="5" t="inlineStr">
        <is>
          <t>4.</t>
        </is>
      </c>
      <c r="B9" s="4" t="inlineStr">
        <is>
          <t>KALKULASI_OTOMATIS</t>
        </is>
      </c>
      <c r="C9" s="6" t="inlineStr">
        <is>
          <t>Debt Service, DSCR per tahun, DSCR minimum &amp; rata-rata, uji covenant</t>
        </is>
      </c>
      <c r="D9" s="2" t="n"/>
      <c r="E9" s="2" t="n"/>
      <c r="F9" s="3" t="n"/>
    </row>
    <row r="10">
      <c r="A10" s="5" t="inlineStr">
        <is>
          <t>5.</t>
        </is>
      </c>
      <c r="B10" s="4" t="inlineStr">
        <is>
          <t>CONTOH_KASUS</t>
        </is>
      </c>
      <c r="C10" s="6" t="inlineStr">
        <is>
          <t>Keputusan kredit bank berdasar DSCR minimum</t>
        </is>
      </c>
      <c r="D10" s="2" t="n"/>
      <c r="E10" s="2" t="n"/>
      <c r="F10" s="3" t="n"/>
    </row>
    <row r="11">
      <c r="A11" s="5" t="inlineStr">
        <is>
          <t>6.</t>
        </is>
      </c>
      <c r="B11" s="4" t="inlineStr">
        <is>
          <t>KESALAHAN_UMUM</t>
        </is>
      </c>
      <c r="C11" s="6" t="inlineStr">
        <is>
          <t>5 kesalahan DSCR paling umum + cara verifikasi</t>
        </is>
      </c>
      <c r="D11" s="2" t="n"/>
      <c r="E11" s="2" t="n"/>
      <c r="F11" s="3" t="n"/>
    </row>
  </sheetData>
  <mergeCells count="8">
    <mergeCell ref="C9:F9"/>
    <mergeCell ref="C8:F8"/>
    <mergeCell ref="A1:F1"/>
    <mergeCell ref="C6:F6"/>
    <mergeCell ref="C7:F7"/>
    <mergeCell ref="C11:F11"/>
    <mergeCell ref="A3:F3"/>
    <mergeCell ref="C10:F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32" customWidth="1" min="1" max="1"/>
    <col width="14" customWidth="1" min="2" max="2"/>
    <col width="14" customWidth="1" min="3" max="3"/>
    <col width="40" customWidth="1" min="4" max="4"/>
  </cols>
  <sheetData>
    <row r="1" ht="28" customHeight="1">
      <c r="A1" s="1" t="inlineStr">
        <is>
          <t>Asumsi Proyek &amp; Pinjaman</t>
        </is>
      </c>
      <c r="B1" s="2" t="n"/>
      <c r="C1" s="2" t="n"/>
      <c r="D1" s="3" t="n"/>
    </row>
    <row r="2"/>
    <row r="3">
      <c r="A3" s="7" t="inlineStr">
        <is>
          <t>Parameter</t>
        </is>
      </c>
      <c r="B3" s="7" t="inlineStr">
        <is>
          <t>Nilai</t>
        </is>
      </c>
      <c r="C3" s="7" t="inlineStr">
        <is>
          <t>Satuan</t>
        </is>
      </c>
      <c r="D3" s="7" t="inlineStr">
        <is>
          <t>Catatan</t>
        </is>
      </c>
    </row>
    <row r="4">
      <c r="A4" s="5" t="inlineStr">
        <is>
          <t>Pokok Pinjaman (Rp juta)</t>
        </is>
      </c>
      <c r="B4" s="8" t="n">
        <v>4000000</v>
      </c>
      <c r="C4" s="6" t="inlineStr">
        <is>
          <t>Rp juta</t>
        </is>
      </c>
      <c r="D4" s="6" t="inlineStr">
        <is>
          <t>Utang senior proyek KPBU</t>
        </is>
      </c>
    </row>
    <row r="5">
      <c r="A5" s="5" t="inlineStr">
        <is>
          <t>Tenor Pinjaman (tahun)</t>
        </is>
      </c>
      <c r="B5" s="8" t="n">
        <v>10</v>
      </c>
      <c r="C5" s="6" t="inlineStr">
        <is>
          <t>tahun</t>
        </is>
      </c>
      <c r="D5" s="6" t="inlineStr">
        <is>
          <t>Amortisasi pokok lurus (straight-line)</t>
        </is>
      </c>
    </row>
    <row r="6">
      <c r="A6" s="5" t="inlineStr">
        <is>
          <t>Suku Bunga Pinjaman</t>
        </is>
      </c>
      <c r="B6" s="9" t="n">
        <v>0.08</v>
      </c>
      <c r="C6" s="6" t="inlineStr">
        <is>
          <t>%</t>
        </is>
      </c>
      <c r="D6" s="6" t="inlineStr">
        <is>
          <t>Per tahun, saldo menurun</t>
        </is>
      </c>
    </row>
    <row r="7">
      <c r="A7" s="5" t="inlineStr">
        <is>
          <t>EBITDA Tahun-1 (Rp juta)</t>
        </is>
      </c>
      <c r="B7" s="8" t="n">
        <v>950000</v>
      </c>
      <c r="C7" s="6" t="inlineStr">
        <is>
          <t>Rp juta</t>
        </is>
      </c>
      <c r="D7" s="6" t="inlineStr">
        <is>
          <t>Tahun ramp-up, biasanya terendah</t>
        </is>
      </c>
    </row>
    <row r="8">
      <c r="A8" s="5" t="inlineStr">
        <is>
          <t>Pertumbuhan EBITDA</t>
        </is>
      </c>
      <c r="B8" s="9" t="n">
        <v>0.08</v>
      </c>
      <c r="C8" s="6" t="inlineStr">
        <is>
          <t>%</t>
        </is>
      </c>
      <c r="D8" s="6" t="inlineStr">
        <is>
          <t>Per tahun, trafik/pendapatan naik pasca ramp-up</t>
        </is>
      </c>
    </row>
    <row r="9">
      <c r="A9" s="5" t="inlineStr">
        <is>
          <t>D&amp;A (Rp juta, flat)</t>
        </is>
      </c>
      <c r="B9" s="8" t="n">
        <v>350000</v>
      </c>
      <c r="C9" s="6" t="inlineStr">
        <is>
          <t>Rp juta</t>
        </is>
      </c>
      <c r="D9" s="6" t="inlineStr">
        <is>
          <t>Depresiasi &amp; amortisasi aset konsesi</t>
        </is>
      </c>
    </row>
    <row r="10">
      <c r="A10" s="5" t="inlineStr">
        <is>
          <t>Tarif PPh Badan</t>
        </is>
      </c>
      <c r="B10" s="9" t="n">
        <v>0.22</v>
      </c>
      <c r="C10" s="6" t="inlineStr">
        <is>
          <t>%</t>
        </is>
      </c>
      <c r="D10" s="6" t="inlineStr">
        <is>
          <t>Konstanta Indonesia (UU HPP)</t>
        </is>
      </c>
    </row>
    <row r="11">
      <c r="A11" s="5" t="inlineStr">
        <is>
          <t>Kenaikan Modal Kerja (% EBITDA)</t>
        </is>
      </c>
      <c r="B11" s="9" t="n">
        <v>0.02</v>
      </c>
      <c r="C11" s="6" t="inlineStr">
        <is>
          <t>%</t>
        </is>
      </c>
      <c r="D11" s="6" t="inlineStr">
        <is>
          <t>Delta NWC operasional</t>
        </is>
      </c>
    </row>
    <row r="12">
      <c r="A12" s="5" t="inlineStr">
        <is>
          <t>Capex Pemeliharaan (% EBITDA)</t>
        </is>
      </c>
      <c r="B12" s="9" t="n">
        <v>0.03</v>
      </c>
      <c r="C12" s="6" t="inlineStr">
        <is>
          <t>%</t>
        </is>
      </c>
      <c r="D12" s="6" t="inlineStr">
        <is>
          <t>Capex rutin, bukan capex ekspansi</t>
        </is>
      </c>
    </row>
    <row r="13">
      <c r="A13" s="5" t="inlineStr">
        <is>
          <t>Ambang DSCR Minimum (covenant)</t>
        </is>
      </c>
      <c r="B13" s="10" t="n">
        <v>1.2</v>
      </c>
      <c r="C13" s="6" t="inlineStr">
        <is>
          <t>x</t>
        </is>
      </c>
      <c r="D13" s="6" t="inlineStr">
        <is>
          <t>Syarat pemberi pinjaman KPBU umum</t>
        </is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8"/>
  <sheetViews>
    <sheetView workbookViewId="0">
      <selection activeCell="A1" sqref="A1"/>
    </sheetView>
  </sheetViews>
  <sheetFormatPr baseColWidth="8" defaultRowHeight="15"/>
  <cols>
    <col width="30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</cols>
  <sheetData>
    <row r="1" ht="28" customHeight="1">
      <c r="A1" s="1" t="inlineStr">
        <is>
          <t>Skedul Amortisasi Utang (pokok lurus, saldo menurun)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3" t="n"/>
    </row>
    <row r="2"/>
    <row r="3">
      <c r="A3" s="7" t="inlineStr">
        <is>
          <t>Baris</t>
        </is>
      </c>
      <c r="B3" s="7" t="inlineStr">
        <is>
          <t>Tahun 1</t>
        </is>
      </c>
      <c r="C3" s="7" t="inlineStr">
        <is>
          <t>Tahun 2</t>
        </is>
      </c>
      <c r="D3" s="7" t="inlineStr">
        <is>
          <t>Tahun 3</t>
        </is>
      </c>
      <c r="E3" s="7" t="inlineStr">
        <is>
          <t>Tahun 4</t>
        </is>
      </c>
      <c r="F3" s="7" t="inlineStr">
        <is>
          <t>Tahun 5</t>
        </is>
      </c>
      <c r="G3" s="7" t="inlineStr">
        <is>
          <t>Tahun 6</t>
        </is>
      </c>
      <c r="H3" s="7" t="inlineStr">
        <is>
          <t>Tahun 7</t>
        </is>
      </c>
      <c r="I3" s="7" t="inlineStr">
        <is>
          <t>Tahun 8</t>
        </is>
      </c>
      <c r="J3" s="7" t="inlineStr">
        <is>
          <t>Tahun 9</t>
        </is>
      </c>
      <c r="K3" s="7" t="inlineStr">
        <is>
          <t>Tahun 10</t>
        </is>
      </c>
    </row>
    <row r="4">
      <c r="A4" s="5" t="inlineStr">
        <is>
          <t>Saldo Awal</t>
        </is>
      </c>
      <c r="B4" s="11">
        <f>ASUMSI!B4</f>
        <v/>
      </c>
      <c r="C4" s="11">
        <f>B8</f>
        <v/>
      </c>
      <c r="D4" s="11">
        <f>C8</f>
        <v/>
      </c>
      <c r="E4" s="11">
        <f>D8</f>
        <v/>
      </c>
      <c r="F4" s="11">
        <f>E8</f>
        <v/>
      </c>
      <c r="G4" s="11">
        <f>F8</f>
        <v/>
      </c>
      <c r="H4" s="11">
        <f>G8</f>
        <v/>
      </c>
      <c r="I4" s="11">
        <f>H8</f>
        <v/>
      </c>
      <c r="J4" s="11">
        <f>I8</f>
        <v/>
      </c>
      <c r="K4" s="11">
        <f>J8</f>
        <v/>
      </c>
    </row>
    <row r="5">
      <c r="A5" s="5" t="inlineStr">
        <is>
          <t>Pokok Pinjaman / Tenor</t>
        </is>
      </c>
      <c r="B5" s="11">
        <f>ASUMSI!B4/ASUMSI!B5</f>
        <v/>
      </c>
      <c r="C5" s="11">
        <f>ASUMSI!B4/ASUMSI!B5</f>
        <v/>
      </c>
      <c r="D5" s="11">
        <f>ASUMSI!B4/ASUMSI!B5</f>
        <v/>
      </c>
      <c r="E5" s="11">
        <f>ASUMSI!B4/ASUMSI!B5</f>
        <v/>
      </c>
      <c r="F5" s="11">
        <f>ASUMSI!B4/ASUMSI!B5</f>
        <v/>
      </c>
      <c r="G5" s="11">
        <f>ASUMSI!B4/ASUMSI!B5</f>
        <v/>
      </c>
      <c r="H5" s="11">
        <f>ASUMSI!B4/ASUMSI!B5</f>
        <v/>
      </c>
      <c r="I5" s="11">
        <f>ASUMSI!B4/ASUMSI!B5</f>
        <v/>
      </c>
      <c r="J5" s="11">
        <f>ASUMSI!B4/ASUMSI!B5</f>
        <v/>
      </c>
      <c r="K5" s="11">
        <f>ASUMSI!B4/ASUMSI!B5</f>
        <v/>
      </c>
    </row>
    <row r="6">
      <c r="A6" s="5" t="inlineStr">
        <is>
          <t>(-) Cicilan Pokok</t>
        </is>
      </c>
      <c r="B6" s="11">
        <f>B5</f>
        <v/>
      </c>
      <c r="C6" s="11">
        <f>C5</f>
        <v/>
      </c>
      <c r="D6" s="11">
        <f>D5</f>
        <v/>
      </c>
      <c r="E6" s="11">
        <f>E5</f>
        <v/>
      </c>
      <c r="F6" s="11">
        <f>F5</f>
        <v/>
      </c>
      <c r="G6" s="11">
        <f>G5</f>
        <v/>
      </c>
      <c r="H6" s="11">
        <f>H5</f>
        <v/>
      </c>
      <c r="I6" s="11">
        <f>I5</f>
        <v/>
      </c>
      <c r="J6" s="11">
        <f>J5</f>
        <v/>
      </c>
      <c r="K6" s="11">
        <f>K5</f>
        <v/>
      </c>
    </row>
    <row r="7">
      <c r="A7" s="5" t="inlineStr">
        <is>
          <t>Bunga = Saldo Awal x Suku Bunga</t>
        </is>
      </c>
      <c r="B7" s="11">
        <f>B4*ASUMSI!B6</f>
        <v/>
      </c>
      <c r="C7" s="11">
        <f>C4*ASUMSI!B6</f>
        <v/>
      </c>
      <c r="D7" s="11">
        <f>D4*ASUMSI!B6</f>
        <v/>
      </c>
      <c r="E7" s="11">
        <f>E4*ASUMSI!B6</f>
        <v/>
      </c>
      <c r="F7" s="11">
        <f>F4*ASUMSI!B6</f>
        <v/>
      </c>
      <c r="G7" s="11">
        <f>G4*ASUMSI!B6</f>
        <v/>
      </c>
      <c r="H7" s="11">
        <f>H4*ASUMSI!B6</f>
        <v/>
      </c>
      <c r="I7" s="11">
        <f>I4*ASUMSI!B6</f>
        <v/>
      </c>
      <c r="J7" s="11">
        <f>J4*ASUMSI!B6</f>
        <v/>
      </c>
      <c r="K7" s="11">
        <f>K4*ASUMSI!B6</f>
        <v/>
      </c>
    </row>
    <row r="8">
      <c r="A8" s="4" t="inlineStr">
        <is>
          <t>Saldo Akhir</t>
        </is>
      </c>
      <c r="B8" s="8">
        <f>B4-B6</f>
        <v/>
      </c>
      <c r="C8" s="8">
        <f>C4-C6</f>
        <v/>
      </c>
      <c r="D8" s="8">
        <f>D4-D6</f>
        <v/>
      </c>
      <c r="E8" s="8">
        <f>E4-E6</f>
        <v/>
      </c>
      <c r="F8" s="8">
        <f>F4-F6</f>
        <v/>
      </c>
      <c r="G8" s="8">
        <f>G4-G6</f>
        <v/>
      </c>
      <c r="H8" s="8">
        <f>H4-H6</f>
        <v/>
      </c>
      <c r="I8" s="8">
        <f>I4-I6</f>
        <v/>
      </c>
      <c r="J8" s="8">
        <f>J4-J6</f>
        <v/>
      </c>
      <c r="K8" s="8">
        <f>K4-K6</f>
        <v/>
      </c>
    </row>
  </sheetData>
  <mergeCells count="1">
    <mergeCell ref="A1:K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"/>
  <sheetViews>
    <sheetView workbookViewId="0">
      <selection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</cols>
  <sheetData>
    <row r="1" ht="28" customHeight="1">
      <c r="A1" s="1" t="inlineStr">
        <is>
          <t>Proyeksi CFADS (langkah per langkah dari EBITDA)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3" t="n"/>
    </row>
    <row r="2"/>
    <row r="3">
      <c r="A3" s="7" t="inlineStr">
        <is>
          <t>Baris</t>
        </is>
      </c>
      <c r="B3" s="7" t="inlineStr">
        <is>
          <t>Tahun 1</t>
        </is>
      </c>
      <c r="C3" s="7" t="inlineStr">
        <is>
          <t>Tahun 2</t>
        </is>
      </c>
      <c r="D3" s="7" t="inlineStr">
        <is>
          <t>Tahun 3</t>
        </is>
      </c>
      <c r="E3" s="7" t="inlineStr">
        <is>
          <t>Tahun 4</t>
        </is>
      </c>
      <c r="F3" s="7" t="inlineStr">
        <is>
          <t>Tahun 5</t>
        </is>
      </c>
      <c r="G3" s="7" t="inlineStr">
        <is>
          <t>Tahun 6</t>
        </is>
      </c>
      <c r="H3" s="7" t="inlineStr">
        <is>
          <t>Tahun 7</t>
        </is>
      </c>
      <c r="I3" s="7" t="inlineStr">
        <is>
          <t>Tahun 8</t>
        </is>
      </c>
      <c r="J3" s="7" t="inlineStr">
        <is>
          <t>Tahun 9</t>
        </is>
      </c>
      <c r="K3" s="7" t="inlineStr">
        <is>
          <t>Tahun 10</t>
        </is>
      </c>
    </row>
    <row r="4">
      <c r="A4" s="5" t="inlineStr">
        <is>
          <t>EBITDA</t>
        </is>
      </c>
      <c r="B4" s="11">
        <f>ASUMSI!B7</f>
        <v/>
      </c>
      <c r="C4" s="11">
        <f>B4*(1+ASUMSI!B8)</f>
        <v/>
      </c>
      <c r="D4" s="11">
        <f>C4*(1+ASUMSI!B8)</f>
        <v/>
      </c>
      <c r="E4" s="11">
        <f>D4*(1+ASUMSI!B8)</f>
        <v/>
      </c>
      <c r="F4" s="11">
        <f>E4*(1+ASUMSI!B8)</f>
        <v/>
      </c>
      <c r="G4" s="11">
        <f>F4*(1+ASUMSI!B8)</f>
        <v/>
      </c>
      <c r="H4" s="11">
        <f>G4*(1+ASUMSI!B8)</f>
        <v/>
      </c>
      <c r="I4" s="11">
        <f>H4*(1+ASUMSI!B8)</f>
        <v/>
      </c>
      <c r="J4" s="11">
        <f>I4*(1+ASUMSI!B8)</f>
        <v/>
      </c>
      <c r="K4" s="11">
        <f>J4*(1+ASUMSI!B8)</f>
        <v/>
      </c>
    </row>
    <row r="5">
      <c r="A5" s="5" t="inlineStr">
        <is>
          <t>(-) D&amp;A</t>
        </is>
      </c>
      <c r="B5" s="11">
        <f>ASUMSI!B9</f>
        <v/>
      </c>
      <c r="C5" s="11">
        <f>ASUMSI!B9</f>
        <v/>
      </c>
      <c r="D5" s="11">
        <f>ASUMSI!B9</f>
        <v/>
      </c>
      <c r="E5" s="11">
        <f>ASUMSI!B9</f>
        <v/>
      </c>
      <c r="F5" s="11">
        <f>ASUMSI!B9</f>
        <v/>
      </c>
      <c r="G5" s="11">
        <f>ASUMSI!B9</f>
        <v/>
      </c>
      <c r="H5" s="11">
        <f>ASUMSI!B9</f>
        <v/>
      </c>
      <c r="I5" s="11">
        <f>ASUMSI!B9</f>
        <v/>
      </c>
      <c r="J5" s="11">
        <f>ASUMSI!B9</f>
        <v/>
      </c>
      <c r="K5" s="11">
        <f>ASUMSI!B9</f>
        <v/>
      </c>
    </row>
    <row r="6">
      <c r="A6" s="5" t="inlineStr">
        <is>
          <t>EBIT</t>
        </is>
      </c>
      <c r="B6" s="11">
        <f>B4-B5</f>
        <v/>
      </c>
      <c r="C6" s="11">
        <f>C4-C5</f>
        <v/>
      </c>
      <c r="D6" s="11">
        <f>D4-D5</f>
        <v/>
      </c>
      <c r="E6" s="11">
        <f>E4-E5</f>
        <v/>
      </c>
      <c r="F6" s="11">
        <f>F4-F5</f>
        <v/>
      </c>
      <c r="G6" s="11">
        <f>G4-G5</f>
        <v/>
      </c>
      <c r="H6" s="11">
        <f>H4-H5</f>
        <v/>
      </c>
      <c r="I6" s="11">
        <f>I4-I5</f>
        <v/>
      </c>
      <c r="J6" s="11">
        <f>J4-J5</f>
        <v/>
      </c>
      <c r="K6" s="11">
        <f>K4-K5</f>
        <v/>
      </c>
    </row>
    <row r="7">
      <c r="A7" s="5" t="inlineStr">
        <is>
          <t>(-) Pajak = MAX(EBIT,0) x tarif</t>
        </is>
      </c>
      <c r="B7" s="11">
        <f>MAX(B6,0)*ASUMSI!B10</f>
        <v/>
      </c>
      <c r="C7" s="11">
        <f>MAX(C6,0)*ASUMSI!B10</f>
        <v/>
      </c>
      <c r="D7" s="11">
        <f>MAX(D6,0)*ASUMSI!B10</f>
        <v/>
      </c>
      <c r="E7" s="11">
        <f>MAX(E6,0)*ASUMSI!B10</f>
        <v/>
      </c>
      <c r="F7" s="11">
        <f>MAX(F6,0)*ASUMSI!B10</f>
        <v/>
      </c>
      <c r="G7" s="11">
        <f>MAX(G6,0)*ASUMSI!B10</f>
        <v/>
      </c>
      <c r="H7" s="11">
        <f>MAX(H6,0)*ASUMSI!B10</f>
        <v/>
      </c>
      <c r="I7" s="11">
        <f>MAX(I6,0)*ASUMSI!B10</f>
        <v/>
      </c>
      <c r="J7" s="11">
        <f>MAX(J6,0)*ASUMSI!B10</f>
        <v/>
      </c>
      <c r="K7" s="11">
        <f>MAX(K6,0)*ASUMSI!B10</f>
        <v/>
      </c>
    </row>
    <row r="8">
      <c r="A8" s="5" t="inlineStr">
        <is>
          <t>(-) Kenaikan Modal Kerja (NWC)</t>
        </is>
      </c>
      <c r="B8" s="11">
        <f>B4*ASUMSI!B11</f>
        <v/>
      </c>
      <c r="C8" s="11">
        <f>C4*ASUMSI!B11</f>
        <v/>
      </c>
      <c r="D8" s="11">
        <f>D4*ASUMSI!B11</f>
        <v/>
      </c>
      <c r="E8" s="11">
        <f>E4*ASUMSI!B11</f>
        <v/>
      </c>
      <c r="F8" s="11">
        <f>F4*ASUMSI!B11</f>
        <v/>
      </c>
      <c r="G8" s="11">
        <f>G4*ASUMSI!B11</f>
        <v/>
      </c>
      <c r="H8" s="11">
        <f>H4*ASUMSI!B11</f>
        <v/>
      </c>
      <c r="I8" s="11">
        <f>I4*ASUMSI!B11</f>
        <v/>
      </c>
      <c r="J8" s="11">
        <f>J4*ASUMSI!B11</f>
        <v/>
      </c>
      <c r="K8" s="11">
        <f>K4*ASUMSI!B11</f>
        <v/>
      </c>
    </row>
    <row r="9">
      <c r="A9" s="5" t="inlineStr">
        <is>
          <t>(-) Capex Pemeliharaan</t>
        </is>
      </c>
      <c r="B9" s="11">
        <f>B4*ASUMSI!B12</f>
        <v/>
      </c>
      <c r="C9" s="11">
        <f>C4*ASUMSI!B12</f>
        <v/>
      </c>
      <c r="D9" s="11">
        <f>D4*ASUMSI!B12</f>
        <v/>
      </c>
      <c r="E9" s="11">
        <f>E4*ASUMSI!B12</f>
        <v/>
      </c>
      <c r="F9" s="11">
        <f>F4*ASUMSI!B12</f>
        <v/>
      </c>
      <c r="G9" s="11">
        <f>G4*ASUMSI!B12</f>
        <v/>
      </c>
      <c r="H9" s="11">
        <f>H4*ASUMSI!B12</f>
        <v/>
      </c>
      <c r="I9" s="11">
        <f>I4*ASUMSI!B12</f>
        <v/>
      </c>
      <c r="J9" s="11">
        <f>J4*ASUMSI!B12</f>
        <v/>
      </c>
      <c r="K9" s="11">
        <f>K4*ASUMSI!B12</f>
        <v/>
      </c>
    </row>
    <row r="10">
      <c r="A10" s="4" t="inlineStr">
        <is>
          <t>CFADS</t>
        </is>
      </c>
      <c r="B10" s="8">
        <f>B4-B7-B8-B9</f>
        <v/>
      </c>
      <c r="C10" s="8">
        <f>C4-C7-C8-C9</f>
        <v/>
      </c>
      <c r="D10" s="8">
        <f>D4-D7-D8-D9</f>
        <v/>
      </c>
      <c r="E10" s="8">
        <f>E4-E7-E8-E9</f>
        <v/>
      </c>
      <c r="F10" s="8">
        <f>F4-F7-F8-F9</f>
        <v/>
      </c>
      <c r="G10" s="8">
        <f>G4-G7-G8-G9</f>
        <v/>
      </c>
      <c r="H10" s="8">
        <f>H4-H7-H8-H9</f>
        <v/>
      </c>
      <c r="I10" s="8">
        <f>I4-I7-I8-I9</f>
        <v/>
      </c>
      <c r="J10" s="8">
        <f>J4-J7-J8-J9</f>
        <v/>
      </c>
      <c r="K10" s="8">
        <f>K4-K7-K8-K9</f>
        <v/>
      </c>
    </row>
  </sheetData>
  <mergeCells count="1">
    <mergeCell ref="A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4"/>
  <sheetViews>
    <sheetView workbookViewId="0">
      <selection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</cols>
  <sheetData>
    <row r="1" ht="28" customHeight="1">
      <c r="A1" s="1" t="inlineStr">
        <is>
          <t>Debt Service &amp; DSCR per Tahun + Uji Covenant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3" t="n"/>
    </row>
    <row r="2"/>
    <row r="3">
      <c r="A3" s="7" t="inlineStr">
        <is>
          <t>Baris</t>
        </is>
      </c>
      <c r="B3" s="7" t="inlineStr">
        <is>
          <t>Tahun 1</t>
        </is>
      </c>
      <c r="C3" s="7" t="inlineStr">
        <is>
          <t>Tahun 2</t>
        </is>
      </c>
      <c r="D3" s="7" t="inlineStr">
        <is>
          <t>Tahun 3</t>
        </is>
      </c>
      <c r="E3" s="7" t="inlineStr">
        <is>
          <t>Tahun 4</t>
        </is>
      </c>
      <c r="F3" s="7" t="inlineStr">
        <is>
          <t>Tahun 5</t>
        </is>
      </c>
      <c r="G3" s="7" t="inlineStr">
        <is>
          <t>Tahun 6</t>
        </is>
      </c>
      <c r="H3" s="7" t="inlineStr">
        <is>
          <t>Tahun 7</t>
        </is>
      </c>
      <c r="I3" s="7" t="inlineStr">
        <is>
          <t>Tahun 8</t>
        </is>
      </c>
      <c r="J3" s="7" t="inlineStr">
        <is>
          <t>Tahun 9</t>
        </is>
      </c>
      <c r="K3" s="7" t="inlineStr">
        <is>
          <t>Tahun 10</t>
        </is>
      </c>
    </row>
    <row r="4">
      <c r="A4" s="5" t="inlineStr">
        <is>
          <t>CFADS</t>
        </is>
      </c>
      <c r="B4" s="11">
        <f>KALKULASI_MANUAL!B10</f>
        <v/>
      </c>
      <c r="C4" s="11">
        <f>KALKULASI_MANUAL!C10</f>
        <v/>
      </c>
      <c r="D4" s="11">
        <f>KALKULASI_MANUAL!D10</f>
        <v/>
      </c>
      <c r="E4" s="11">
        <f>KALKULASI_MANUAL!E10</f>
        <v/>
      </c>
      <c r="F4" s="11">
        <f>KALKULASI_MANUAL!F10</f>
        <v/>
      </c>
      <c r="G4" s="11">
        <f>KALKULASI_MANUAL!G10</f>
        <v/>
      </c>
      <c r="H4" s="11">
        <f>KALKULASI_MANUAL!H10</f>
        <v/>
      </c>
      <c r="I4" s="11">
        <f>KALKULASI_MANUAL!I10</f>
        <v/>
      </c>
      <c r="J4" s="11">
        <f>KALKULASI_MANUAL!J10</f>
        <v/>
      </c>
      <c r="K4" s="11">
        <f>KALKULASI_MANUAL!K10</f>
        <v/>
      </c>
    </row>
    <row r="5">
      <c r="A5" s="5" t="inlineStr">
        <is>
          <t>Debt Service = Pokok + Bunga</t>
        </is>
      </c>
      <c r="B5" s="11">
        <f>SKEDUL_UTANG!B6+SKEDUL_UTANG!B7</f>
        <v/>
      </c>
      <c r="C5" s="11">
        <f>SKEDUL_UTANG!C6+SKEDUL_UTANG!C7</f>
        <v/>
      </c>
      <c r="D5" s="11">
        <f>SKEDUL_UTANG!D6+SKEDUL_UTANG!D7</f>
        <v/>
      </c>
      <c r="E5" s="11">
        <f>SKEDUL_UTANG!E6+SKEDUL_UTANG!E7</f>
        <v/>
      </c>
      <c r="F5" s="11">
        <f>SKEDUL_UTANG!F6+SKEDUL_UTANG!F7</f>
        <v/>
      </c>
      <c r="G5" s="11">
        <f>SKEDUL_UTANG!G6+SKEDUL_UTANG!G7</f>
        <v/>
      </c>
      <c r="H5" s="11">
        <f>SKEDUL_UTANG!H6+SKEDUL_UTANG!H7</f>
        <v/>
      </c>
      <c r="I5" s="11">
        <f>SKEDUL_UTANG!I6+SKEDUL_UTANG!I7</f>
        <v/>
      </c>
      <c r="J5" s="11">
        <f>SKEDUL_UTANG!J6+SKEDUL_UTANG!J7</f>
        <v/>
      </c>
      <c r="K5" s="11">
        <f>SKEDUL_UTANG!K6+SKEDUL_UTANG!K7</f>
        <v/>
      </c>
    </row>
    <row r="6">
      <c r="A6" s="4" t="inlineStr">
        <is>
          <t>DSCR = CFADS / Debt Service</t>
        </is>
      </c>
      <c r="B6" s="10">
        <f>B4/B5</f>
        <v/>
      </c>
      <c r="C6" s="10">
        <f>C4/C5</f>
        <v/>
      </c>
      <c r="D6" s="10">
        <f>D4/D5</f>
        <v/>
      </c>
      <c r="E6" s="10">
        <f>E4/E5</f>
        <v/>
      </c>
      <c r="F6" s="10">
        <f>F4/F5</f>
        <v/>
      </c>
      <c r="G6" s="10">
        <f>G4/G5</f>
        <v/>
      </c>
      <c r="H6" s="10">
        <f>H4/H5</f>
        <v/>
      </c>
      <c r="I6" s="10">
        <f>I4/I5</f>
        <v/>
      </c>
      <c r="J6" s="10">
        <f>J4/J5</f>
        <v/>
      </c>
      <c r="K6" s="10">
        <f>K4/K5</f>
        <v/>
      </c>
    </row>
    <row r="7">
      <c r="A7" s="5" t="inlineStr">
        <is>
          <t>Status vs Covenant</t>
        </is>
      </c>
      <c r="B7">
        <f>IF(B6&gt;=ASUMSI!B13,"LOLOS","DI BAWAH COVENANT")</f>
        <v/>
      </c>
      <c r="C7">
        <f>IF(C6&gt;=ASUMSI!B13,"LOLOS","DI BAWAH COVENANT")</f>
        <v/>
      </c>
      <c r="D7">
        <f>IF(D6&gt;=ASUMSI!B13,"LOLOS","DI BAWAH COVENANT")</f>
        <v/>
      </c>
      <c r="E7">
        <f>IF(E6&gt;=ASUMSI!B13,"LOLOS","DI BAWAH COVENANT")</f>
        <v/>
      </c>
      <c r="F7">
        <f>IF(F6&gt;=ASUMSI!B13,"LOLOS","DI BAWAH COVENANT")</f>
        <v/>
      </c>
      <c r="G7">
        <f>IF(G6&gt;=ASUMSI!B13,"LOLOS","DI BAWAH COVENANT")</f>
        <v/>
      </c>
      <c r="H7">
        <f>IF(H6&gt;=ASUMSI!B13,"LOLOS","DI BAWAH COVENANT")</f>
        <v/>
      </c>
      <c r="I7">
        <f>IF(I6&gt;=ASUMSI!B13,"LOLOS","DI BAWAH COVENANT")</f>
        <v/>
      </c>
      <c r="J7">
        <f>IF(J6&gt;=ASUMSI!B13,"LOLOS","DI BAWAH COVENANT")</f>
        <v/>
      </c>
      <c r="K7">
        <f>IF(K6&gt;=ASUMSI!B13,"LOLOS","DI BAWAH COVENANT")</f>
        <v/>
      </c>
    </row>
    <row r="8"/>
    <row r="9">
      <c r="A9" s="7" t="inlineStr">
        <is>
          <t>Ringkasan</t>
        </is>
      </c>
    </row>
    <row r="10">
      <c r="A10" s="4" t="inlineStr">
        <is>
          <t>DSCR Minimum (tahun terburuk)</t>
        </is>
      </c>
      <c r="C10" s="10">
        <f>MIN(B6:K6)</f>
        <v/>
      </c>
    </row>
    <row r="11">
      <c r="A11" s="5" t="inlineStr">
        <is>
          <t>DSCR Rata-Rata</t>
        </is>
      </c>
      <c r="C11" s="12">
        <f>AVERAGE(B6:K6)</f>
        <v/>
      </c>
    </row>
    <row r="12">
      <c r="A12" s="5" t="inlineStr">
        <is>
          <t>Tahun DSCR Terendah Terjadi</t>
        </is>
      </c>
      <c r="C12">
        <f>MATCH(MIN(B6:K6),B6:K6,0)</f>
        <v/>
      </c>
    </row>
    <row r="13">
      <c r="A13" s="5" t="inlineStr">
        <is>
          <t>Ambang Covenant</t>
        </is>
      </c>
      <c r="C13" s="12">
        <f>ASUMSI!B13</f>
        <v/>
      </c>
    </row>
    <row r="14">
      <c r="A14" s="4" t="inlineStr">
        <is>
          <t>Keputusan Kredit</t>
        </is>
      </c>
      <c r="C14" s="13">
        <f>IF(C10&gt;=ASUMSI!B13,"LAYAK - DSCR minimum penuhi covenant di semua tahun","TIDAK LAYAK - restrukturisasi tenor/bunga/cadangan DSRA diperlukan")</f>
        <v/>
      </c>
    </row>
  </sheetData>
  <mergeCells count="2">
    <mergeCell ref="A1:K1"/>
    <mergeCell ref="C14:F1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16" customWidth="1" min="3" max="3"/>
    <col width="20" customWidth="1" min="4" max="4"/>
  </cols>
  <sheetData>
    <row r="1" ht="28" customHeight="1">
      <c r="A1" s="1" t="inlineStr">
        <is>
          <t>Contoh Kasus: Keputusan Kredit Bank Sindikasi</t>
        </is>
      </c>
      <c r="B1" s="2" t="n"/>
      <c r="C1" s="2" t="n"/>
      <c r="D1" s="3" t="n"/>
    </row>
    <row r="2"/>
    <row r="3" ht="45" customHeight="1">
      <c r="A3" s="5" t="inlineStr">
        <is>
          <t>Konteks</t>
        </is>
      </c>
      <c r="B3" s="6" t="inlineStr">
        <is>
          <t>Bank sindikasi menilai proposal utang senior proyek jalan tol KPBU (lihat ASUMSI). Kebijakan kredit bank mensyaratkan DSCR minimum &gt;= covenant di SEMUA tahun tenor, bukan hanya rata-rata.</t>
        </is>
      </c>
      <c r="C3" s="2" t="n"/>
      <c r="D3" s="3" t="n"/>
    </row>
    <row r="4"/>
    <row r="5">
      <c r="A5" s="5" t="inlineStr">
        <is>
          <t>DSCR Minimum (dari KALKULASI_OTOMATIS)</t>
        </is>
      </c>
      <c r="B5" s="12">
        <f>KALKULASI_OTOMATIS!C10</f>
        <v/>
      </c>
    </row>
    <row r="6">
      <c r="A6" s="5" t="inlineStr">
        <is>
          <t>DSCR Rata-Rata</t>
        </is>
      </c>
      <c r="B6" s="12">
        <f>KALKULASI_OTOMATIS!C11</f>
        <v/>
      </c>
    </row>
    <row r="7">
      <c r="A7" s="5" t="inlineStr">
        <is>
          <t>Ambang Covenant Bank</t>
        </is>
      </c>
      <c r="B7" s="12">
        <f>KALKULASI_OTOMATIS!C13</f>
        <v/>
      </c>
    </row>
    <row r="8"/>
    <row r="9" ht="40" customHeight="1">
      <c r="A9" s="4" t="inlineStr">
        <is>
          <t>Keputusan</t>
        </is>
      </c>
      <c r="B9" s="13">
        <f>KALKULASI_OTOMATIS!C14</f>
        <v/>
      </c>
    </row>
    <row r="10"/>
    <row r="11">
      <c r="A11" s="5" t="inlineStr">
        <is>
          <t>Mitigasi umum bila DSCR minimum di bawah covenant</t>
        </is>
      </c>
    </row>
    <row r="12" ht="55" customHeight="1">
      <c r="A12" s="6" t="inlineStr">
        <is>
          <t>1) Perpanjang tenor pinjaman (perkecil cicilan pokok tahunan). 2) Debt Service Reserve Account (DSRA) 1-2x cicilan sebagai bantalan. 3) Cash sweep/lock-up covenant saat DSCR turun. 4) Perkecil porsi utang (naikkan equity/gearing lebih konservatif).</t>
        </is>
      </c>
      <c r="B12" s="2" t="n"/>
      <c r="C12" s="2" t="n"/>
      <c r="D12" s="3" t="n"/>
    </row>
  </sheetData>
  <mergeCells count="4">
    <mergeCell ref="A1:D1"/>
    <mergeCell ref="A12:D12"/>
    <mergeCell ref="B3:D3"/>
    <mergeCell ref="B9:D9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20" customWidth="1" min="1" max="1"/>
    <col width="42" customWidth="1" min="2" max="2"/>
    <col width="20" customWidth="1" min="3" max="3"/>
    <col width="20" customWidth="1" min="4" max="4"/>
  </cols>
  <sheetData>
    <row r="1" ht="28" customHeight="1">
      <c r="A1" s="1" t="inlineStr">
        <is>
          <t>Kesalahan Umum DSCR dan Cara Verifikasi</t>
        </is>
      </c>
      <c r="B1" s="2" t="n"/>
      <c r="C1" s="2" t="n"/>
      <c r="D1" s="3" t="n"/>
    </row>
    <row r="2"/>
    <row r="3">
      <c r="A3" s="14" t="inlineStr">
        <is>
          <t>1. Pakai DSCR rata-rata, abaikan tahun terburuk</t>
        </is>
      </c>
    </row>
    <row r="4">
      <c r="A4" s="5" t="inlineStr">
        <is>
          <t>Diagnosis:</t>
        </is>
      </c>
      <c r="B4" s="6" t="inlineStr">
        <is>
          <t>Bank menolak/menaikkan bunga saat 1 tahun gagal covenant meski rata-rata aman.</t>
        </is>
      </c>
      <c r="C4" s="2" t="n"/>
      <c r="D4" s="3" t="n"/>
    </row>
    <row r="5">
      <c r="A5" s="5" t="inlineStr">
        <is>
          <t>Verifikasi:</t>
        </is>
      </c>
      <c r="B5" s="15" t="inlineStr">
        <is>
          <t>Selalu laporkan DSCR MINIMUM (fungsi MIN di KALKULASI_OTOMATIS), bukan cuma rata-rata.</t>
        </is>
      </c>
      <c r="C5" s="2" t="n"/>
      <c r="D5" s="3" t="n"/>
    </row>
    <row r="6"/>
    <row r="7">
      <c r="A7" s="14" t="inlineStr">
        <is>
          <t>2. CFADS dihitung dari Net Income, bukan EBITDA</t>
        </is>
      </c>
    </row>
    <row r="8">
      <c r="A8" s="5" t="inlineStr">
        <is>
          <t>Diagnosis:</t>
        </is>
      </c>
      <c r="B8" s="6" t="inlineStr">
        <is>
          <t>D&amp;A (non-kas) &amp; struktur pajak ganda terhitung salah, CFADS bias.</t>
        </is>
      </c>
      <c r="C8" s="2" t="n"/>
      <c r="D8" s="3" t="n"/>
    </row>
    <row r="9">
      <c r="A9" s="5" t="inlineStr">
        <is>
          <t>Verifikasi:</t>
        </is>
      </c>
      <c r="B9" s="15" t="inlineStr">
        <is>
          <t>CFADS mulai dari EBITDA (kas operasi kotor), baru kurangi pajak tunai, NWC, dan capex -- bukan dari laba bersih.</t>
        </is>
      </c>
      <c r="C9" s="2" t="n"/>
      <c r="D9" s="3" t="n"/>
    </row>
    <row r="10"/>
    <row r="11">
      <c r="A11" s="14" t="inlineStr">
        <is>
          <t>3. Debt Service hanya bunga, lupa cicilan pokok</t>
        </is>
      </c>
    </row>
    <row r="12">
      <c r="A12" s="5" t="inlineStr">
        <is>
          <t>Diagnosis:</t>
        </is>
      </c>
      <c r="B12" s="6" t="inlineStr">
        <is>
          <t>DSCR jadi jauh lebih tinggi dari kenyataan -- menyesatkan.</t>
        </is>
      </c>
      <c r="C12" s="2" t="n"/>
      <c r="D12" s="3" t="n"/>
    </row>
    <row r="13">
      <c r="A13" s="5" t="inlineStr">
        <is>
          <t>Verifikasi:</t>
        </is>
      </c>
      <c r="B13" s="15" t="inlineStr">
        <is>
          <t>Debt Service = cicilan pokok + bunga tahun berjalan (lihat SKEDUL_UTANG kolom per tahun).</t>
        </is>
      </c>
      <c r="C13" s="2" t="n"/>
      <c r="D13" s="3" t="n"/>
    </row>
    <row r="14"/>
    <row r="15">
      <c r="A15" s="14" t="inlineStr">
        <is>
          <t>4. Capex ekspansi ikut dikurangkan sebagai capex pemeliharaan</t>
        </is>
      </c>
    </row>
    <row r="16">
      <c r="A16" s="5" t="inlineStr">
        <is>
          <t>Diagnosis:</t>
        </is>
      </c>
      <c r="B16" s="6" t="inlineStr">
        <is>
          <t>CFADS understated, proyek terlihat lebih berisiko dari sebenarnya.</t>
        </is>
      </c>
      <c r="C16" s="2" t="n"/>
      <c r="D16" s="3" t="n"/>
    </row>
    <row r="17">
      <c r="A17" s="5" t="inlineStr">
        <is>
          <t>Verifikasi:</t>
        </is>
      </c>
      <c r="B17" s="15" t="inlineStr">
        <is>
          <t>Pisahkan capex pemeliharaan (rutin, wajib) dari capex ekspansi (opsional, biasanya didanai ulang/refinancing).</t>
        </is>
      </c>
      <c r="C17" s="2" t="n"/>
      <c r="D17" s="3" t="n"/>
    </row>
    <row r="18"/>
    <row r="19">
      <c r="A19" s="14" t="inlineStr">
        <is>
          <t>5. Tidak uji sensitivitas suku bunga/EBITDA turun</t>
        </is>
      </c>
    </row>
    <row r="20">
      <c r="A20" s="5" t="inlineStr">
        <is>
          <t>Diagnosis:</t>
        </is>
      </c>
      <c r="B20" s="6" t="inlineStr">
        <is>
          <t>DSCR base case lolos, tapi covenant breach di skenario stres tidak terdeteksi.</t>
        </is>
      </c>
      <c r="C20" s="2" t="n"/>
      <c r="D20" s="3" t="n"/>
    </row>
    <row r="21">
      <c r="A21" s="5" t="inlineStr">
        <is>
          <t>Verifikasi:</t>
        </is>
      </c>
      <c r="B21" s="15" t="inlineStr">
        <is>
          <t>Ubah ASUMSI (suku bunga naik 1-2pp, atau pertumbuhan EBITDA turun) dan cek ulang DSCR minimum di KALKULASI_OTOMATIS.</t>
        </is>
      </c>
      <c r="C21" s="2" t="n"/>
      <c r="D21" s="3" t="n"/>
    </row>
  </sheetData>
  <mergeCells count="16">
    <mergeCell ref="A1:D1"/>
    <mergeCell ref="B5:D5"/>
    <mergeCell ref="B8:D8"/>
    <mergeCell ref="A3:D3"/>
    <mergeCell ref="B4:D4"/>
    <mergeCell ref="B17:D17"/>
    <mergeCell ref="B9:D9"/>
    <mergeCell ref="A7:D7"/>
    <mergeCell ref="B13:D13"/>
    <mergeCell ref="A15:D15"/>
    <mergeCell ref="B21:D21"/>
    <mergeCell ref="A19:D19"/>
    <mergeCell ref="A11:D11"/>
    <mergeCell ref="B12:D12"/>
    <mergeCell ref="B16:D16"/>
    <mergeCell ref="B20:D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2026-07-12T11:59:24Z</dcterms:modified>
  <cp:lastModifiedBy>stdsquare2-generator</cp:lastModifiedBy>
</cp:coreProperties>
</file>