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NORMAL" sheetId="1" state="visible" r:id="rId1"/>
    <sheet xmlns:r="http://schemas.openxmlformats.org/officeDocument/2006/relationships" name="2_BINOMIAL" sheetId="2" state="visible" r:id="rId2"/>
    <sheet xmlns:r="http://schemas.openxmlformats.org/officeDocument/2006/relationships" name="3_POISSON" sheetId="3" state="visible" r:id="rId3"/>
    <sheet xmlns:r="http://schemas.openxmlformats.org/officeDocument/2006/relationships" name="4_CHART" sheetId="4" state="visible" r:id="rId4"/>
    <sheet xmlns:r="http://schemas.openxmlformats.org/officeDocument/2006/relationships" name="5_REFERENS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55555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b val="1"/>
      <color rgb="001F3864"/>
      <sz val="11"/>
    </font>
    <font>
      <name val="Calibri"/>
      <sz val="11"/>
    </font>
    <font>
      <name val="Consolas"/>
      <sz val="10"/>
    </font>
  </fonts>
  <fills count="7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5496"/>
      </patternFill>
    </fill>
    <fill>
      <patternFill patternType="solid">
        <fgColor rgb="00F2F2F2"/>
      </patternFill>
    </fill>
    <fill>
      <patternFill patternType="solid">
        <fgColor rgb="00FFF2CC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right" vertical="center"/>
    </xf>
    <xf numFmtId="0" fontId="2" fillId="0" borderId="1" applyAlignment="1" pivotButton="0" quotePrefix="0" xfId="0">
      <alignment horizontal="left" vertical="center" wrapText="1"/>
    </xf>
    <xf numFmtId="165" fontId="5" fillId="6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right" vertical="center"/>
    </xf>
    <xf numFmtId="1" fontId="4" fillId="5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Kurva Densitas Normal</a:t>
            </a:r>
          </a:p>
        </rich>
      </tx>
    </title>
    <plotArea>
      <lineChart>
        <grouping val="standard"/>
        <ser>
          <idx val="0"/>
          <order val="0"/>
          <tx>
            <strRef>
              <f>'1_NORMAL'!B23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'1_NORMAL'!$A$24:$A$56</f>
            </numRef>
          </cat>
          <val>
            <numRef>
              <f>'1_NORMAL'!$B$24:$B$56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x (cm)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f(x)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PMF Binomial  P(X=k)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'2_BINOMIAL'!B21</f>
            </strRef>
          </tx>
          <spPr>
            <a:ln xmlns:a="http://schemas.openxmlformats.org/drawingml/2006/main">
              <a:prstDash val="solid"/>
            </a:ln>
          </spPr>
          <cat>
            <numRef>
              <f>'2_BINOMIAL'!$A$22:$A$42</f>
            </numRef>
          </cat>
          <val>
            <numRef>
              <f>'2_BINOMIAL'!$B$22:$B$42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 (jumlah cacat)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P(X=k)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PMF Poisson  P(X=k)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'3_POISSON'!B19</f>
            </strRef>
          </tx>
          <spPr>
            <a:ln xmlns:a="http://schemas.openxmlformats.org/drawingml/2006/main">
              <a:prstDash val="solid"/>
            </a:ln>
          </spPr>
          <cat>
            <numRef>
              <f>'3_POISSON'!$A$20:$A$45</f>
            </numRef>
          </cat>
          <val>
            <numRef>
              <f>'3_POISSON'!$B$20:$B$45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 (jumlah nasabah)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P(X=k)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3</row>
      <rowOff>0</rowOff>
    </from>
    <ext cx="50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23</row>
      <rowOff>0</rowOff>
    </from>
    <ext cx="504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43</row>
      <rowOff>0</rowOff>
    </from>
    <ext cx="50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2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46" customWidth="1" min="4" max="4"/>
  </cols>
  <sheetData>
    <row r="1" ht="28" customHeight="1">
      <c r="A1" s="1" t="inlineStr">
        <is>
          <t>1 · Distribusi Normal — Kalkulator Tinggi Mahasiswa</t>
        </is>
      </c>
    </row>
    <row r="2" ht="30" customHeight="1">
      <c r="A2" s="2" t="inlineStr">
        <is>
          <t>X ~ N(μ, σ²). Contoh: tinggi mahasiswa pria. INPUT (kuning): μ, σ, nilai ambang x. OUTPUT (hijau): z-score dan peluang hidup dari NORM.DIST.</t>
        </is>
      </c>
    </row>
    <row r="4" ht="22" customHeight="1">
      <c r="A4" s="3" t="inlineStr">
        <is>
          <t>INPUT — PARAMETER &amp; AMBANG</t>
        </is>
      </c>
    </row>
    <row r="5">
      <c r="A5" s="4" t="inlineStr">
        <is>
          <t>Rata-rata populasi  μ</t>
        </is>
      </c>
      <c r="B5" s="5" t="n">
        <v>165</v>
      </c>
      <c r="C5" s="6" t="inlineStr">
        <is>
          <t>pusat kurva (cm)</t>
        </is>
      </c>
    </row>
    <row r="6">
      <c r="A6" s="4" t="inlineStr">
        <is>
          <t>Standar deviasi  σ</t>
        </is>
      </c>
      <c r="B6" s="5" t="n">
        <v>7</v>
      </c>
      <c r="C6" s="6" t="inlineStr">
        <is>
          <t>lebar kurva (cm)</t>
        </is>
      </c>
    </row>
    <row r="7">
      <c r="A7" s="4" t="inlineStr">
        <is>
          <t>Nilai ambang  x</t>
        </is>
      </c>
      <c r="B7" s="5" t="n">
        <v>179</v>
      </c>
      <c r="C7" s="6" t="inlineStr">
        <is>
          <t>titik yang ditanyakan (cm)</t>
        </is>
      </c>
    </row>
    <row r="9" ht="22" customHeight="1">
      <c r="A9" s="3" t="inlineStr">
        <is>
          <t>HITUNG — Z-SCORE &amp; PELUANG</t>
        </is>
      </c>
    </row>
    <row r="10">
      <c r="A10" s="4" t="inlineStr">
        <is>
          <t>z-score  z = (x − μ)/σ</t>
        </is>
      </c>
      <c r="B10" s="7">
        <f>(B7-B5)/B6</f>
        <v/>
      </c>
      <c r="C10" s="6" t="inlineStr">
        <is>
          <t>jarak x dari μ, dalam satuan σ</t>
        </is>
      </c>
    </row>
    <row r="11">
      <c r="A11" s="4" t="inlineStr">
        <is>
          <t>P(X ≤ x)  kumulatif</t>
        </is>
      </c>
      <c r="B11" s="7">
        <f>NORM.DIST(B7,B5,B6,TRUE)</f>
        <v/>
      </c>
      <c r="C11" s="6" t="inlineStr">
        <is>
          <t>luas di bawah kurva sampai x</t>
        </is>
      </c>
    </row>
    <row r="12">
      <c r="A12" s="4" t="inlineStr">
        <is>
          <t>P(X &gt; x)  komplemen</t>
        </is>
      </c>
      <c r="B12" s="7">
        <f>1-B11</f>
        <v/>
      </c>
      <c r="C12" s="6" t="inlineStr">
        <is>
          <t>luas ekor kanan — mis. peluang tinggi &gt; x</t>
        </is>
      </c>
    </row>
    <row r="13">
      <c r="A13" s="4" t="inlineStr">
        <is>
          <t>P(X &lt; μ − |x−μ|)  ekor kiri simetris</t>
        </is>
      </c>
      <c r="B13" s="7">
        <f>NORM.DIST(B5-ABS(B7-B5),B5,B6,TRUE)</f>
        <v/>
      </c>
      <c r="C13" s="6" t="inlineStr">
        <is>
          <t>luas di bawah μ−|x−μ|</t>
        </is>
      </c>
    </row>
    <row r="14">
      <c r="A14" s="4" t="inlineStr">
        <is>
          <t>P(|X−μ| ≤ |x−μ|)  dalam pita</t>
        </is>
      </c>
      <c r="B14" s="7">
        <f>1-2*MIN(B11,B13)</f>
        <v/>
      </c>
      <c r="C14" s="6" t="inlineStr">
        <is>
          <t>peluang nilai jatuh dalam rentang μ±|x−μ|</t>
        </is>
      </c>
    </row>
    <row r="15">
      <c r="A15" s="4" t="inlineStr">
        <is>
          <t>f(x)  nilai densitas</t>
        </is>
      </c>
      <c r="B15" s="7">
        <f>NORM.DIST(B7,B5,B6,FALSE)</f>
        <v/>
      </c>
      <c r="C15" s="6" t="inlineStr">
        <is>
          <t>TINGGI kurva di x (bukan peluang)</t>
        </is>
      </c>
    </row>
    <row r="17" ht="22" customHeight="1">
      <c r="A17" s="3" t="inlineStr">
        <is>
          <t>ATURAN EMPIRIS 68-95-99,7 (pemeriksaan)</t>
        </is>
      </c>
    </row>
    <row r="18">
      <c r="A18" s="4" t="inlineStr">
        <is>
          <t>Sekitar 68% dalam  μ ± 1σ</t>
        </is>
      </c>
      <c r="B18" s="8">
        <f>TEXT(B5-B6,"0.0")&amp;" s/d "&amp;TEXT(B5+B6,"0.0")</f>
        <v/>
      </c>
      <c r="C18" s="6" t="inlineStr">
        <is>
          <t>rentang = μ−σ sampai μ+σ</t>
        </is>
      </c>
    </row>
    <row r="19">
      <c r="A19" s="4" t="inlineStr">
        <is>
          <t>Sekitar 95% dalam  μ ± 2σ</t>
        </is>
      </c>
      <c r="B19" s="8">
        <f>TEXT(B5-2*B6,"0.0")&amp;" s/d "&amp;TEXT(B5+2*B6,"0.0")</f>
        <v/>
      </c>
      <c r="C19" s="6" t="inlineStr">
        <is>
          <t>rentang = μ−2σ sampai μ+2σ</t>
        </is>
      </c>
    </row>
    <row r="20">
      <c r="A20" s="4" t="inlineStr">
        <is>
          <t>Sekitar 99,7% dalam  μ ± 3σ</t>
        </is>
      </c>
      <c r="B20" s="8">
        <f>TEXT(B5-3*B6,"0.0")&amp;" s/d "&amp;TEXT(B5+3*B6,"0.0")</f>
        <v/>
      </c>
      <c r="C20" s="6" t="inlineStr">
        <is>
          <t>rentang = μ−3σ sampai μ+3σ</t>
        </is>
      </c>
    </row>
    <row r="22" ht="22" customHeight="1">
      <c r="A22" s="3" t="inlineStr">
        <is>
          <t>TABEL DENSITAS (untuk chart)</t>
        </is>
      </c>
    </row>
    <row r="23">
      <c r="A23" s="9" t="inlineStr">
        <is>
          <t>x (cm)</t>
        </is>
      </c>
      <c r="B23" s="9" t="inlineStr">
        <is>
          <t>f(x) densitas</t>
        </is>
      </c>
      <c r="C23" s="9" t="inlineStr">
        <is>
          <t>Kumulatif P(X≤x)</t>
        </is>
      </c>
    </row>
    <row r="24">
      <c r="A24" s="10">
        <f>$B$5-4*$B$6+0*(8*$B$6/32)</f>
        <v/>
      </c>
      <c r="B24" s="7">
        <f>NORM.DIST(A24,$B$5,$B$6,FALSE)</f>
        <v/>
      </c>
      <c r="C24" s="7">
        <f>NORM.DIST(A24,$B$5,$B$6,TRUE)</f>
        <v/>
      </c>
    </row>
    <row r="25">
      <c r="A25" s="10">
        <f>$B$5-4*$B$6+1*(8*$B$6/32)</f>
        <v/>
      </c>
      <c r="B25" s="7">
        <f>NORM.DIST(A25,$B$5,$B$6,FALSE)</f>
        <v/>
      </c>
      <c r="C25" s="7">
        <f>NORM.DIST(A25,$B$5,$B$6,TRUE)</f>
        <v/>
      </c>
    </row>
    <row r="26">
      <c r="A26" s="10">
        <f>$B$5-4*$B$6+2*(8*$B$6/32)</f>
        <v/>
      </c>
      <c r="B26" s="7">
        <f>NORM.DIST(A26,$B$5,$B$6,FALSE)</f>
        <v/>
      </c>
      <c r="C26" s="7">
        <f>NORM.DIST(A26,$B$5,$B$6,TRUE)</f>
        <v/>
      </c>
    </row>
    <row r="27">
      <c r="A27" s="10">
        <f>$B$5-4*$B$6+3*(8*$B$6/32)</f>
        <v/>
      </c>
      <c r="B27" s="7">
        <f>NORM.DIST(A27,$B$5,$B$6,FALSE)</f>
        <v/>
      </c>
      <c r="C27" s="7">
        <f>NORM.DIST(A27,$B$5,$B$6,TRUE)</f>
        <v/>
      </c>
    </row>
    <row r="28">
      <c r="A28" s="10">
        <f>$B$5-4*$B$6+4*(8*$B$6/32)</f>
        <v/>
      </c>
      <c r="B28" s="7">
        <f>NORM.DIST(A28,$B$5,$B$6,FALSE)</f>
        <v/>
      </c>
      <c r="C28" s="7">
        <f>NORM.DIST(A28,$B$5,$B$6,TRUE)</f>
        <v/>
      </c>
    </row>
    <row r="29">
      <c r="A29" s="10">
        <f>$B$5-4*$B$6+5*(8*$B$6/32)</f>
        <v/>
      </c>
      <c r="B29" s="7">
        <f>NORM.DIST(A29,$B$5,$B$6,FALSE)</f>
        <v/>
      </c>
      <c r="C29" s="7">
        <f>NORM.DIST(A29,$B$5,$B$6,TRUE)</f>
        <v/>
      </c>
    </row>
    <row r="30">
      <c r="A30" s="10">
        <f>$B$5-4*$B$6+6*(8*$B$6/32)</f>
        <v/>
      </c>
      <c r="B30" s="7">
        <f>NORM.DIST(A30,$B$5,$B$6,FALSE)</f>
        <v/>
      </c>
      <c r="C30" s="7">
        <f>NORM.DIST(A30,$B$5,$B$6,TRUE)</f>
        <v/>
      </c>
    </row>
    <row r="31">
      <c r="A31" s="10">
        <f>$B$5-4*$B$6+7*(8*$B$6/32)</f>
        <v/>
      </c>
      <c r="B31" s="7">
        <f>NORM.DIST(A31,$B$5,$B$6,FALSE)</f>
        <v/>
      </c>
      <c r="C31" s="7">
        <f>NORM.DIST(A31,$B$5,$B$6,TRUE)</f>
        <v/>
      </c>
    </row>
    <row r="32">
      <c r="A32" s="10">
        <f>$B$5-4*$B$6+8*(8*$B$6/32)</f>
        <v/>
      </c>
      <c r="B32" s="7">
        <f>NORM.DIST(A32,$B$5,$B$6,FALSE)</f>
        <v/>
      </c>
      <c r="C32" s="7">
        <f>NORM.DIST(A32,$B$5,$B$6,TRUE)</f>
        <v/>
      </c>
    </row>
    <row r="33">
      <c r="A33" s="10">
        <f>$B$5-4*$B$6+9*(8*$B$6/32)</f>
        <v/>
      </c>
      <c r="B33" s="7">
        <f>NORM.DIST(A33,$B$5,$B$6,FALSE)</f>
        <v/>
      </c>
      <c r="C33" s="7">
        <f>NORM.DIST(A33,$B$5,$B$6,TRUE)</f>
        <v/>
      </c>
    </row>
    <row r="34">
      <c r="A34" s="10">
        <f>$B$5-4*$B$6+10*(8*$B$6/32)</f>
        <v/>
      </c>
      <c r="B34" s="7">
        <f>NORM.DIST(A34,$B$5,$B$6,FALSE)</f>
        <v/>
      </c>
      <c r="C34" s="7">
        <f>NORM.DIST(A34,$B$5,$B$6,TRUE)</f>
        <v/>
      </c>
    </row>
    <row r="35">
      <c r="A35" s="10">
        <f>$B$5-4*$B$6+11*(8*$B$6/32)</f>
        <v/>
      </c>
      <c r="B35" s="7">
        <f>NORM.DIST(A35,$B$5,$B$6,FALSE)</f>
        <v/>
      </c>
      <c r="C35" s="7">
        <f>NORM.DIST(A35,$B$5,$B$6,TRUE)</f>
        <v/>
      </c>
    </row>
    <row r="36">
      <c r="A36" s="10">
        <f>$B$5-4*$B$6+12*(8*$B$6/32)</f>
        <v/>
      </c>
      <c r="B36" s="7">
        <f>NORM.DIST(A36,$B$5,$B$6,FALSE)</f>
        <v/>
      </c>
      <c r="C36" s="7">
        <f>NORM.DIST(A36,$B$5,$B$6,TRUE)</f>
        <v/>
      </c>
    </row>
    <row r="37">
      <c r="A37" s="10">
        <f>$B$5-4*$B$6+13*(8*$B$6/32)</f>
        <v/>
      </c>
      <c r="B37" s="7">
        <f>NORM.DIST(A37,$B$5,$B$6,FALSE)</f>
        <v/>
      </c>
      <c r="C37" s="7">
        <f>NORM.DIST(A37,$B$5,$B$6,TRUE)</f>
        <v/>
      </c>
    </row>
    <row r="38">
      <c r="A38" s="10">
        <f>$B$5-4*$B$6+14*(8*$B$6/32)</f>
        <v/>
      </c>
      <c r="B38" s="7">
        <f>NORM.DIST(A38,$B$5,$B$6,FALSE)</f>
        <v/>
      </c>
      <c r="C38" s="7">
        <f>NORM.DIST(A38,$B$5,$B$6,TRUE)</f>
        <v/>
      </c>
    </row>
    <row r="39">
      <c r="A39" s="10">
        <f>$B$5-4*$B$6+15*(8*$B$6/32)</f>
        <v/>
      </c>
      <c r="B39" s="7">
        <f>NORM.DIST(A39,$B$5,$B$6,FALSE)</f>
        <v/>
      </c>
      <c r="C39" s="7">
        <f>NORM.DIST(A39,$B$5,$B$6,TRUE)</f>
        <v/>
      </c>
    </row>
    <row r="40">
      <c r="A40" s="10">
        <f>$B$5-4*$B$6+16*(8*$B$6/32)</f>
        <v/>
      </c>
      <c r="B40" s="7">
        <f>NORM.DIST(A40,$B$5,$B$6,FALSE)</f>
        <v/>
      </c>
      <c r="C40" s="7">
        <f>NORM.DIST(A40,$B$5,$B$6,TRUE)</f>
        <v/>
      </c>
    </row>
    <row r="41">
      <c r="A41" s="10">
        <f>$B$5-4*$B$6+17*(8*$B$6/32)</f>
        <v/>
      </c>
      <c r="B41" s="7">
        <f>NORM.DIST(A41,$B$5,$B$6,FALSE)</f>
        <v/>
      </c>
      <c r="C41" s="7">
        <f>NORM.DIST(A41,$B$5,$B$6,TRUE)</f>
        <v/>
      </c>
    </row>
    <row r="42">
      <c r="A42" s="10">
        <f>$B$5-4*$B$6+18*(8*$B$6/32)</f>
        <v/>
      </c>
      <c r="B42" s="7">
        <f>NORM.DIST(A42,$B$5,$B$6,FALSE)</f>
        <v/>
      </c>
      <c r="C42" s="7">
        <f>NORM.DIST(A42,$B$5,$B$6,TRUE)</f>
        <v/>
      </c>
    </row>
    <row r="43">
      <c r="A43" s="10">
        <f>$B$5-4*$B$6+19*(8*$B$6/32)</f>
        <v/>
      </c>
      <c r="B43" s="7">
        <f>NORM.DIST(A43,$B$5,$B$6,FALSE)</f>
        <v/>
      </c>
      <c r="C43" s="7">
        <f>NORM.DIST(A43,$B$5,$B$6,TRUE)</f>
        <v/>
      </c>
    </row>
    <row r="44">
      <c r="A44" s="10">
        <f>$B$5-4*$B$6+20*(8*$B$6/32)</f>
        <v/>
      </c>
      <c r="B44" s="7">
        <f>NORM.DIST(A44,$B$5,$B$6,FALSE)</f>
        <v/>
      </c>
      <c r="C44" s="7">
        <f>NORM.DIST(A44,$B$5,$B$6,TRUE)</f>
        <v/>
      </c>
    </row>
    <row r="45">
      <c r="A45" s="10">
        <f>$B$5-4*$B$6+21*(8*$B$6/32)</f>
        <v/>
      </c>
      <c r="B45" s="7">
        <f>NORM.DIST(A45,$B$5,$B$6,FALSE)</f>
        <v/>
      </c>
      <c r="C45" s="7">
        <f>NORM.DIST(A45,$B$5,$B$6,TRUE)</f>
        <v/>
      </c>
    </row>
    <row r="46">
      <c r="A46" s="10">
        <f>$B$5-4*$B$6+22*(8*$B$6/32)</f>
        <v/>
      </c>
      <c r="B46" s="7">
        <f>NORM.DIST(A46,$B$5,$B$6,FALSE)</f>
        <v/>
      </c>
      <c r="C46" s="7">
        <f>NORM.DIST(A46,$B$5,$B$6,TRUE)</f>
        <v/>
      </c>
    </row>
    <row r="47">
      <c r="A47" s="10">
        <f>$B$5-4*$B$6+23*(8*$B$6/32)</f>
        <v/>
      </c>
      <c r="B47" s="7">
        <f>NORM.DIST(A47,$B$5,$B$6,FALSE)</f>
        <v/>
      </c>
      <c r="C47" s="7">
        <f>NORM.DIST(A47,$B$5,$B$6,TRUE)</f>
        <v/>
      </c>
    </row>
    <row r="48">
      <c r="A48" s="10">
        <f>$B$5-4*$B$6+24*(8*$B$6/32)</f>
        <v/>
      </c>
      <c r="B48" s="7">
        <f>NORM.DIST(A48,$B$5,$B$6,FALSE)</f>
        <v/>
      </c>
      <c r="C48" s="7">
        <f>NORM.DIST(A48,$B$5,$B$6,TRUE)</f>
        <v/>
      </c>
    </row>
    <row r="49">
      <c r="A49" s="10">
        <f>$B$5-4*$B$6+25*(8*$B$6/32)</f>
        <v/>
      </c>
      <c r="B49" s="7">
        <f>NORM.DIST(A49,$B$5,$B$6,FALSE)</f>
        <v/>
      </c>
      <c r="C49" s="7">
        <f>NORM.DIST(A49,$B$5,$B$6,TRUE)</f>
        <v/>
      </c>
    </row>
    <row r="50">
      <c r="A50" s="10">
        <f>$B$5-4*$B$6+26*(8*$B$6/32)</f>
        <v/>
      </c>
      <c r="B50" s="7">
        <f>NORM.DIST(A50,$B$5,$B$6,FALSE)</f>
        <v/>
      </c>
      <c r="C50" s="7">
        <f>NORM.DIST(A50,$B$5,$B$6,TRUE)</f>
        <v/>
      </c>
    </row>
    <row r="51">
      <c r="A51" s="10">
        <f>$B$5-4*$B$6+27*(8*$B$6/32)</f>
        <v/>
      </c>
      <c r="B51" s="7">
        <f>NORM.DIST(A51,$B$5,$B$6,FALSE)</f>
        <v/>
      </c>
      <c r="C51" s="7">
        <f>NORM.DIST(A51,$B$5,$B$6,TRUE)</f>
        <v/>
      </c>
    </row>
    <row r="52">
      <c r="A52" s="10">
        <f>$B$5-4*$B$6+28*(8*$B$6/32)</f>
        <v/>
      </c>
      <c r="B52" s="7">
        <f>NORM.DIST(A52,$B$5,$B$6,FALSE)</f>
        <v/>
      </c>
      <c r="C52" s="7">
        <f>NORM.DIST(A52,$B$5,$B$6,TRUE)</f>
        <v/>
      </c>
    </row>
    <row r="53">
      <c r="A53" s="10">
        <f>$B$5-4*$B$6+29*(8*$B$6/32)</f>
        <v/>
      </c>
      <c r="B53" s="7">
        <f>NORM.DIST(A53,$B$5,$B$6,FALSE)</f>
        <v/>
      </c>
      <c r="C53" s="7">
        <f>NORM.DIST(A53,$B$5,$B$6,TRUE)</f>
        <v/>
      </c>
    </row>
    <row r="54">
      <c r="A54" s="10">
        <f>$B$5-4*$B$6+30*(8*$B$6/32)</f>
        <v/>
      </c>
      <c r="B54" s="7">
        <f>NORM.DIST(A54,$B$5,$B$6,FALSE)</f>
        <v/>
      </c>
      <c r="C54" s="7">
        <f>NORM.DIST(A54,$B$5,$B$6,TRUE)</f>
        <v/>
      </c>
    </row>
    <row r="55">
      <c r="A55" s="10">
        <f>$B$5-4*$B$6+31*(8*$B$6/32)</f>
        <v/>
      </c>
      <c r="B55" s="7">
        <f>NORM.DIST(A55,$B$5,$B$6,FALSE)</f>
        <v/>
      </c>
      <c r="C55" s="7">
        <f>NORM.DIST(A55,$B$5,$B$6,TRUE)</f>
        <v/>
      </c>
    </row>
    <row r="56">
      <c r="A56" s="10">
        <f>$B$5-4*$B$6+32*(8*$B$6/32)</f>
        <v/>
      </c>
      <c r="B56" s="7">
        <f>NORM.DIST(A56,$B$5,$B$6,FALSE)</f>
        <v/>
      </c>
      <c r="C56" s="7">
        <f>NORM.DIST(A56,$B$5,$B$6,TRUE)</f>
        <v/>
      </c>
    </row>
    <row r="58" ht="22" customHeight="1">
      <c r="A58" s="3" t="inlineStr">
        <is>
          <t>CATATAN</t>
        </is>
      </c>
    </row>
    <row r="59">
      <c r="A59" s="2" t="inlineStr">
        <is>
          <t>• Peluang titik P(X = x) secara teori = 0 pada kontinu. Yang berarti adalah peluang RENTANG (luas).</t>
        </is>
      </c>
    </row>
    <row r="60">
      <c r="A60" s="2" t="inlineStr">
        <is>
          <t>• z-score bukan peluang — itu jarak dalam satuan σ. Peluang muncul lewat NORM.S.DIST atau NORM.DIST.</t>
        </is>
      </c>
    </row>
    <row r="61">
      <c r="A61" s="2" t="inlineStr">
        <is>
          <t>• Ubah μ, σ, atau x di sel kuning; semua angka hijau (termasuk tabel) mengalir ulang.</t>
        </is>
      </c>
    </row>
    <row r="62">
      <c r="A62" s="2" t="inlineStr">
        <is>
          <t>• Grafik kurva normal ada di sheet 4_CHART.</t>
        </is>
      </c>
    </row>
  </sheetData>
  <mergeCells count="11">
    <mergeCell ref="A1:D1"/>
    <mergeCell ref="A17:D17"/>
    <mergeCell ref="A9:D9"/>
    <mergeCell ref="A61:D61"/>
    <mergeCell ref="A58:D58"/>
    <mergeCell ref="A22:D22"/>
    <mergeCell ref="A4:D4"/>
    <mergeCell ref="A62:D62"/>
    <mergeCell ref="A59:D59"/>
    <mergeCell ref="A2:D2"/>
    <mergeCell ref="A60:D6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8" customWidth="1" min="4" max="4"/>
    <col width="42" customWidth="1" min="5" max="5"/>
  </cols>
  <sheetData>
    <row r="1" ht="28" customHeight="1">
      <c r="A1" s="1" t="inlineStr">
        <is>
          <t>2 · Distribusi Binomial — PMF &amp; CDF (Quality Control)</t>
        </is>
      </c>
    </row>
    <row r="2" ht="30" customHeight="1">
      <c r="A2" s="2" t="inlineStr">
        <is>
          <t>X ~ B(n, p). Contoh: 20 unit diperiksa, peluang cacat 5%. OUTPUT (hijau): P(X=k) titik, P(X≤k) kumulatif, paling sedikit/paling banyak k.</t>
        </is>
      </c>
    </row>
    <row r="4" ht="22" customHeight="1">
      <c r="A4" s="3" t="inlineStr">
        <is>
          <t>INPUT — PARAMETER</t>
        </is>
      </c>
    </row>
    <row r="5">
      <c r="A5" s="4" t="inlineStr">
        <is>
          <t>Jumlah percobaan  n</t>
        </is>
      </c>
      <c r="B5" s="11" t="n">
        <v>20</v>
      </c>
      <c r="C5" s="6" t="inlineStr">
        <is>
          <t>berapa unit diperiksa</t>
        </is>
      </c>
    </row>
    <row r="6">
      <c r="A6" s="4" t="inlineStr">
        <is>
          <t>Peluang berhasil  p</t>
        </is>
      </c>
      <c r="B6" s="12" t="n">
        <v>0.05</v>
      </c>
      <c r="C6" s="6" t="inlineStr">
        <is>
          <t>peluang tiap unit CACAT</t>
        </is>
      </c>
    </row>
    <row r="8" ht="22" customHeight="1">
      <c r="A8" s="3" t="inlineStr">
        <is>
          <t>RINGKASAN</t>
        </is>
      </c>
    </row>
    <row r="9">
      <c r="A9" s="4" t="inlineStr">
        <is>
          <t>Rata-rata  E(X) = np</t>
        </is>
      </c>
      <c r="B9" s="7">
        <f>B5*B6</f>
        <v/>
      </c>
      <c r="C9" s="6" t="inlineStr">
        <is>
          <t>jumlah keberhasilan yang diharapkan</t>
        </is>
      </c>
    </row>
    <row r="10">
      <c r="A10" s="4" t="inlineStr">
        <is>
          <t>Varians  Var(X) = np(1−p)</t>
        </is>
      </c>
      <c r="B10" s="7">
        <f>B5*B6*(1-B6)</f>
        <v/>
      </c>
      <c r="C10" s="6" t="inlineStr">
        <is>
          <t>sebaran jumlah keberhasilan</t>
        </is>
      </c>
    </row>
    <row r="11">
      <c r="A11" s="4" t="inlineStr">
        <is>
          <t>Standar deviasi  σ</t>
        </is>
      </c>
      <c r="B11" s="7">
        <f>SQRT(B10)</f>
        <v/>
      </c>
      <c r="C11" s="6" t="inlineStr">
        <is>
          <t>akar varians</t>
        </is>
      </c>
    </row>
    <row r="13" ht="22" customHeight="1">
      <c r="A13" s="3" t="inlineStr">
        <is>
          <t>PELUANG PUBLIK (input k, lihat hasil)</t>
        </is>
      </c>
    </row>
    <row r="14">
      <c r="A14" s="4" t="inlineStr">
        <is>
          <t>Nilai k yang ditanyakan</t>
        </is>
      </c>
      <c r="B14" s="11" t="n">
        <v>2</v>
      </c>
      <c r="C14" s="6" t="inlineStr">
        <is>
          <t>k untuk soal titik / paling sedikit / paling banyak</t>
        </is>
      </c>
    </row>
    <row r="15">
      <c r="A15" s="4" t="inlineStr">
        <is>
          <t>P(X = k)  titik (PMF)</t>
        </is>
      </c>
      <c r="B15" s="7">
        <f>BINOM.DIST(B14,B5,B6,FALSE)</f>
        <v/>
      </c>
      <c r="C15" s="6" t="inlineStr">
        <is>
          <t>peluang TEPAT k unit cacat</t>
        </is>
      </c>
    </row>
    <row r="16">
      <c r="A16" s="4" t="inlineStr">
        <is>
          <t>P(X ≤ k)  kumulatif (CDF)</t>
        </is>
      </c>
      <c r="B16" s="7">
        <f>BINOM.DIST(B14,B5,B6,TRUE)</f>
        <v/>
      </c>
      <c r="C16" s="6" t="inlineStr">
        <is>
          <t>peluang paling banyak k unit cacat</t>
        </is>
      </c>
    </row>
    <row r="17">
      <c r="A17" s="4" t="inlineStr">
        <is>
          <t>P(X ≥ k)  paling sedikit k</t>
        </is>
      </c>
      <c r="B17" s="7">
        <f>1-BINOM.DIST(B14-1,B5,B6,TRUE)</f>
        <v/>
      </c>
      <c r="C17" s="6">
        <f> 1 − P(X ≤ k−1); pakai komplemen</f>
        <v/>
      </c>
    </row>
    <row r="18">
      <c r="A18" s="4" t="inlineStr">
        <is>
          <t>P(X &gt; k)  lebih dari k</t>
        </is>
      </c>
      <c r="B18" s="7">
        <f>1-B16</f>
        <v/>
      </c>
      <c r="C18" s="6">
        <f> 1 − P(X ≤ k)</f>
        <v/>
      </c>
    </row>
    <row r="20" ht="22" customHeight="1">
      <c r="A20" s="3" t="inlineStr">
        <is>
          <t>TABEL LENGKAP  k = 0 .. n</t>
        </is>
      </c>
    </row>
    <row r="21">
      <c r="A21" s="9" t="inlineStr">
        <is>
          <t>k</t>
        </is>
      </c>
      <c r="B21" s="9" t="inlineStr">
        <is>
          <t>P(X = k)  PMF</t>
        </is>
      </c>
      <c r="C21" s="9" t="inlineStr">
        <is>
          <t>P(X ≤ k)  CDF</t>
        </is>
      </c>
      <c r="D21" s="9" t="inlineStr">
        <is>
          <t>P(X ≥ k)</t>
        </is>
      </c>
      <c r="E21" s="9" t="inlineStr">
        <is>
          <t>catatan</t>
        </is>
      </c>
    </row>
    <row r="22">
      <c r="A22" s="13" t="n">
        <v>0</v>
      </c>
      <c r="B22" s="7">
        <f>IF(A22&lt;=$B$5,BINOM.DIST(A22,$B$5,$B$6,FALSE),"—")</f>
        <v/>
      </c>
      <c r="C22" s="7">
        <f>IF(A22&lt;=$B$5,BINOM.DIST(A22,$B$5,$B$6,TRUE),"—")</f>
        <v/>
      </c>
      <c r="D22" s="7">
        <f>IF(A22&lt;=$B$5,IF(A22=0,1,1-BINOM.DIST(A22-1,$B$5,$B$6,TRUE)),"—")</f>
        <v/>
      </c>
      <c r="E22" s="6">
        <f>IF(A22=$B$14,"◀ k yang ditanyakan",IF(A22&lt;=$B$5,"","di luar n"))</f>
        <v/>
      </c>
    </row>
    <row r="23">
      <c r="A23" s="13" t="n">
        <v>1</v>
      </c>
      <c r="B23" s="7">
        <f>IF(A23&lt;=$B$5,BINOM.DIST(A23,$B$5,$B$6,FALSE),"—")</f>
        <v/>
      </c>
      <c r="C23" s="7">
        <f>IF(A23&lt;=$B$5,BINOM.DIST(A23,$B$5,$B$6,TRUE),"—")</f>
        <v/>
      </c>
      <c r="D23" s="7">
        <f>IF(A23&lt;=$B$5,IF(A23=0,1,1-BINOM.DIST(A23-1,$B$5,$B$6,TRUE)),"—")</f>
        <v/>
      </c>
      <c r="E23" s="6">
        <f>IF(A23=$B$14,"◀ k yang ditanyakan",IF(A23&lt;=$B$5,"","di luar n"))</f>
        <v/>
      </c>
    </row>
    <row r="24">
      <c r="A24" s="13" t="n">
        <v>2</v>
      </c>
      <c r="B24" s="7">
        <f>IF(A24&lt;=$B$5,BINOM.DIST(A24,$B$5,$B$6,FALSE),"—")</f>
        <v/>
      </c>
      <c r="C24" s="7">
        <f>IF(A24&lt;=$B$5,BINOM.DIST(A24,$B$5,$B$6,TRUE),"—")</f>
        <v/>
      </c>
      <c r="D24" s="7">
        <f>IF(A24&lt;=$B$5,IF(A24=0,1,1-BINOM.DIST(A24-1,$B$5,$B$6,TRUE)),"—")</f>
        <v/>
      </c>
      <c r="E24" s="6">
        <f>IF(A24=$B$14,"◀ k yang ditanyakan",IF(A24&lt;=$B$5,"","di luar n"))</f>
        <v/>
      </c>
    </row>
    <row r="25">
      <c r="A25" s="13" t="n">
        <v>3</v>
      </c>
      <c r="B25" s="7">
        <f>IF(A25&lt;=$B$5,BINOM.DIST(A25,$B$5,$B$6,FALSE),"—")</f>
        <v/>
      </c>
      <c r="C25" s="7">
        <f>IF(A25&lt;=$B$5,BINOM.DIST(A25,$B$5,$B$6,TRUE),"—")</f>
        <v/>
      </c>
      <c r="D25" s="7">
        <f>IF(A25&lt;=$B$5,IF(A25=0,1,1-BINOM.DIST(A25-1,$B$5,$B$6,TRUE)),"—")</f>
        <v/>
      </c>
      <c r="E25" s="6">
        <f>IF(A25=$B$14,"◀ k yang ditanyakan",IF(A25&lt;=$B$5,"","di luar n"))</f>
        <v/>
      </c>
    </row>
    <row r="26">
      <c r="A26" s="13" t="n">
        <v>4</v>
      </c>
      <c r="B26" s="7">
        <f>IF(A26&lt;=$B$5,BINOM.DIST(A26,$B$5,$B$6,FALSE),"—")</f>
        <v/>
      </c>
      <c r="C26" s="7">
        <f>IF(A26&lt;=$B$5,BINOM.DIST(A26,$B$5,$B$6,TRUE),"—")</f>
        <v/>
      </c>
      <c r="D26" s="7">
        <f>IF(A26&lt;=$B$5,IF(A26=0,1,1-BINOM.DIST(A26-1,$B$5,$B$6,TRUE)),"—")</f>
        <v/>
      </c>
      <c r="E26" s="6">
        <f>IF(A26=$B$14,"◀ k yang ditanyakan",IF(A26&lt;=$B$5,"","di luar n"))</f>
        <v/>
      </c>
    </row>
    <row r="27">
      <c r="A27" s="13" t="n">
        <v>5</v>
      </c>
      <c r="B27" s="7">
        <f>IF(A27&lt;=$B$5,BINOM.DIST(A27,$B$5,$B$6,FALSE),"—")</f>
        <v/>
      </c>
      <c r="C27" s="7">
        <f>IF(A27&lt;=$B$5,BINOM.DIST(A27,$B$5,$B$6,TRUE),"—")</f>
        <v/>
      </c>
      <c r="D27" s="7">
        <f>IF(A27&lt;=$B$5,IF(A27=0,1,1-BINOM.DIST(A27-1,$B$5,$B$6,TRUE)),"—")</f>
        <v/>
      </c>
      <c r="E27" s="6">
        <f>IF(A27=$B$14,"◀ k yang ditanyakan",IF(A27&lt;=$B$5,"","di luar n"))</f>
        <v/>
      </c>
    </row>
    <row r="28">
      <c r="A28" s="13" t="n">
        <v>6</v>
      </c>
      <c r="B28" s="7">
        <f>IF(A28&lt;=$B$5,BINOM.DIST(A28,$B$5,$B$6,FALSE),"—")</f>
        <v/>
      </c>
      <c r="C28" s="7">
        <f>IF(A28&lt;=$B$5,BINOM.DIST(A28,$B$5,$B$6,TRUE),"—")</f>
        <v/>
      </c>
      <c r="D28" s="7">
        <f>IF(A28&lt;=$B$5,IF(A28=0,1,1-BINOM.DIST(A28-1,$B$5,$B$6,TRUE)),"—")</f>
        <v/>
      </c>
      <c r="E28" s="6">
        <f>IF(A28=$B$14,"◀ k yang ditanyakan",IF(A28&lt;=$B$5,"","di luar n"))</f>
        <v/>
      </c>
    </row>
    <row r="29">
      <c r="A29" s="13" t="n">
        <v>7</v>
      </c>
      <c r="B29" s="7">
        <f>IF(A29&lt;=$B$5,BINOM.DIST(A29,$B$5,$B$6,FALSE),"—")</f>
        <v/>
      </c>
      <c r="C29" s="7">
        <f>IF(A29&lt;=$B$5,BINOM.DIST(A29,$B$5,$B$6,TRUE),"—")</f>
        <v/>
      </c>
      <c r="D29" s="7">
        <f>IF(A29&lt;=$B$5,IF(A29=0,1,1-BINOM.DIST(A29-1,$B$5,$B$6,TRUE)),"—")</f>
        <v/>
      </c>
      <c r="E29" s="6">
        <f>IF(A29=$B$14,"◀ k yang ditanyakan",IF(A29&lt;=$B$5,"","di luar n"))</f>
        <v/>
      </c>
    </row>
    <row r="30">
      <c r="A30" s="13" t="n">
        <v>8</v>
      </c>
      <c r="B30" s="7">
        <f>IF(A30&lt;=$B$5,BINOM.DIST(A30,$B$5,$B$6,FALSE),"—")</f>
        <v/>
      </c>
      <c r="C30" s="7">
        <f>IF(A30&lt;=$B$5,BINOM.DIST(A30,$B$5,$B$6,TRUE),"—")</f>
        <v/>
      </c>
      <c r="D30" s="7">
        <f>IF(A30&lt;=$B$5,IF(A30=0,1,1-BINOM.DIST(A30-1,$B$5,$B$6,TRUE)),"—")</f>
        <v/>
      </c>
      <c r="E30" s="6">
        <f>IF(A30=$B$14,"◀ k yang ditanyakan",IF(A30&lt;=$B$5,"","di luar n"))</f>
        <v/>
      </c>
    </row>
    <row r="31">
      <c r="A31" s="13" t="n">
        <v>9</v>
      </c>
      <c r="B31" s="7">
        <f>IF(A31&lt;=$B$5,BINOM.DIST(A31,$B$5,$B$6,FALSE),"—")</f>
        <v/>
      </c>
      <c r="C31" s="7">
        <f>IF(A31&lt;=$B$5,BINOM.DIST(A31,$B$5,$B$6,TRUE),"—")</f>
        <v/>
      </c>
      <c r="D31" s="7">
        <f>IF(A31&lt;=$B$5,IF(A31=0,1,1-BINOM.DIST(A31-1,$B$5,$B$6,TRUE)),"—")</f>
        <v/>
      </c>
      <c r="E31" s="6">
        <f>IF(A31=$B$14,"◀ k yang ditanyakan",IF(A31&lt;=$B$5,"","di luar n"))</f>
        <v/>
      </c>
    </row>
    <row r="32">
      <c r="A32" s="13" t="n">
        <v>10</v>
      </c>
      <c r="B32" s="7">
        <f>IF(A32&lt;=$B$5,BINOM.DIST(A32,$B$5,$B$6,FALSE),"—")</f>
        <v/>
      </c>
      <c r="C32" s="7">
        <f>IF(A32&lt;=$B$5,BINOM.DIST(A32,$B$5,$B$6,TRUE),"—")</f>
        <v/>
      </c>
      <c r="D32" s="7">
        <f>IF(A32&lt;=$B$5,IF(A32=0,1,1-BINOM.DIST(A32-1,$B$5,$B$6,TRUE)),"—")</f>
        <v/>
      </c>
      <c r="E32" s="6">
        <f>IF(A32=$B$14,"◀ k yang ditanyakan",IF(A32&lt;=$B$5,"","di luar n"))</f>
        <v/>
      </c>
    </row>
    <row r="33">
      <c r="A33" s="13" t="n">
        <v>11</v>
      </c>
      <c r="B33" s="7">
        <f>IF(A33&lt;=$B$5,BINOM.DIST(A33,$B$5,$B$6,FALSE),"—")</f>
        <v/>
      </c>
      <c r="C33" s="7">
        <f>IF(A33&lt;=$B$5,BINOM.DIST(A33,$B$5,$B$6,TRUE),"—")</f>
        <v/>
      </c>
      <c r="D33" s="7">
        <f>IF(A33&lt;=$B$5,IF(A33=0,1,1-BINOM.DIST(A33-1,$B$5,$B$6,TRUE)),"—")</f>
        <v/>
      </c>
      <c r="E33" s="6">
        <f>IF(A33=$B$14,"◀ k yang ditanyakan",IF(A33&lt;=$B$5,"","di luar n"))</f>
        <v/>
      </c>
    </row>
    <row r="34">
      <c r="A34" s="13" t="n">
        <v>12</v>
      </c>
      <c r="B34" s="7">
        <f>IF(A34&lt;=$B$5,BINOM.DIST(A34,$B$5,$B$6,FALSE),"—")</f>
        <v/>
      </c>
      <c r="C34" s="7">
        <f>IF(A34&lt;=$B$5,BINOM.DIST(A34,$B$5,$B$6,TRUE),"—")</f>
        <v/>
      </c>
      <c r="D34" s="7">
        <f>IF(A34&lt;=$B$5,IF(A34=0,1,1-BINOM.DIST(A34-1,$B$5,$B$6,TRUE)),"—")</f>
        <v/>
      </c>
      <c r="E34" s="6">
        <f>IF(A34=$B$14,"◀ k yang ditanyakan",IF(A34&lt;=$B$5,"","di luar n"))</f>
        <v/>
      </c>
    </row>
    <row r="35">
      <c r="A35" s="13" t="n">
        <v>13</v>
      </c>
      <c r="B35" s="7">
        <f>IF(A35&lt;=$B$5,BINOM.DIST(A35,$B$5,$B$6,FALSE),"—")</f>
        <v/>
      </c>
      <c r="C35" s="7">
        <f>IF(A35&lt;=$B$5,BINOM.DIST(A35,$B$5,$B$6,TRUE),"—")</f>
        <v/>
      </c>
      <c r="D35" s="7">
        <f>IF(A35&lt;=$B$5,IF(A35=0,1,1-BINOM.DIST(A35-1,$B$5,$B$6,TRUE)),"—")</f>
        <v/>
      </c>
      <c r="E35" s="6">
        <f>IF(A35=$B$14,"◀ k yang ditanyakan",IF(A35&lt;=$B$5,"","di luar n"))</f>
        <v/>
      </c>
    </row>
    <row r="36">
      <c r="A36" s="13" t="n">
        <v>14</v>
      </c>
      <c r="B36" s="7">
        <f>IF(A36&lt;=$B$5,BINOM.DIST(A36,$B$5,$B$6,FALSE),"—")</f>
        <v/>
      </c>
      <c r="C36" s="7">
        <f>IF(A36&lt;=$B$5,BINOM.DIST(A36,$B$5,$B$6,TRUE),"—")</f>
        <v/>
      </c>
      <c r="D36" s="7">
        <f>IF(A36&lt;=$B$5,IF(A36=0,1,1-BINOM.DIST(A36-1,$B$5,$B$6,TRUE)),"—")</f>
        <v/>
      </c>
      <c r="E36" s="6">
        <f>IF(A36=$B$14,"◀ k yang ditanyakan",IF(A36&lt;=$B$5,"","di luar n"))</f>
        <v/>
      </c>
    </row>
    <row r="37">
      <c r="A37" s="13" t="n">
        <v>15</v>
      </c>
      <c r="B37" s="7">
        <f>IF(A37&lt;=$B$5,BINOM.DIST(A37,$B$5,$B$6,FALSE),"—")</f>
        <v/>
      </c>
      <c r="C37" s="7">
        <f>IF(A37&lt;=$B$5,BINOM.DIST(A37,$B$5,$B$6,TRUE),"—")</f>
        <v/>
      </c>
      <c r="D37" s="7">
        <f>IF(A37&lt;=$B$5,IF(A37=0,1,1-BINOM.DIST(A37-1,$B$5,$B$6,TRUE)),"—")</f>
        <v/>
      </c>
      <c r="E37" s="6">
        <f>IF(A37=$B$14,"◀ k yang ditanyakan",IF(A37&lt;=$B$5,"","di luar n"))</f>
        <v/>
      </c>
    </row>
    <row r="38">
      <c r="A38" s="13" t="n">
        <v>16</v>
      </c>
      <c r="B38" s="7">
        <f>IF(A38&lt;=$B$5,BINOM.DIST(A38,$B$5,$B$6,FALSE),"—")</f>
        <v/>
      </c>
      <c r="C38" s="7">
        <f>IF(A38&lt;=$B$5,BINOM.DIST(A38,$B$5,$B$6,TRUE),"—")</f>
        <v/>
      </c>
      <c r="D38" s="7">
        <f>IF(A38&lt;=$B$5,IF(A38=0,1,1-BINOM.DIST(A38-1,$B$5,$B$6,TRUE)),"—")</f>
        <v/>
      </c>
      <c r="E38" s="6">
        <f>IF(A38=$B$14,"◀ k yang ditanyakan",IF(A38&lt;=$B$5,"","di luar n"))</f>
        <v/>
      </c>
    </row>
    <row r="39">
      <c r="A39" s="13" t="n">
        <v>17</v>
      </c>
      <c r="B39" s="7">
        <f>IF(A39&lt;=$B$5,BINOM.DIST(A39,$B$5,$B$6,FALSE),"—")</f>
        <v/>
      </c>
      <c r="C39" s="7">
        <f>IF(A39&lt;=$B$5,BINOM.DIST(A39,$B$5,$B$6,TRUE),"—")</f>
        <v/>
      </c>
      <c r="D39" s="7">
        <f>IF(A39&lt;=$B$5,IF(A39=0,1,1-BINOM.DIST(A39-1,$B$5,$B$6,TRUE)),"—")</f>
        <v/>
      </c>
      <c r="E39" s="6">
        <f>IF(A39=$B$14,"◀ k yang ditanyakan",IF(A39&lt;=$B$5,"","di luar n"))</f>
        <v/>
      </c>
    </row>
    <row r="40">
      <c r="A40" s="13" t="n">
        <v>18</v>
      </c>
      <c r="B40" s="7">
        <f>IF(A40&lt;=$B$5,BINOM.DIST(A40,$B$5,$B$6,FALSE),"—")</f>
        <v/>
      </c>
      <c r="C40" s="7">
        <f>IF(A40&lt;=$B$5,BINOM.DIST(A40,$B$5,$B$6,TRUE),"—")</f>
        <v/>
      </c>
      <c r="D40" s="7">
        <f>IF(A40&lt;=$B$5,IF(A40=0,1,1-BINOM.DIST(A40-1,$B$5,$B$6,TRUE)),"—")</f>
        <v/>
      </c>
      <c r="E40" s="6">
        <f>IF(A40=$B$14,"◀ k yang ditanyakan",IF(A40&lt;=$B$5,"","di luar n"))</f>
        <v/>
      </c>
    </row>
    <row r="41">
      <c r="A41" s="13" t="n">
        <v>19</v>
      </c>
      <c r="B41" s="7">
        <f>IF(A41&lt;=$B$5,BINOM.DIST(A41,$B$5,$B$6,FALSE),"—")</f>
        <v/>
      </c>
      <c r="C41" s="7">
        <f>IF(A41&lt;=$B$5,BINOM.DIST(A41,$B$5,$B$6,TRUE),"—")</f>
        <v/>
      </c>
      <c r="D41" s="7">
        <f>IF(A41&lt;=$B$5,IF(A41=0,1,1-BINOM.DIST(A41-1,$B$5,$B$6,TRUE)),"—")</f>
        <v/>
      </c>
      <c r="E41" s="6">
        <f>IF(A41=$B$14,"◀ k yang ditanyakan",IF(A41&lt;=$B$5,"","di luar n"))</f>
        <v/>
      </c>
    </row>
    <row r="42">
      <c r="A42" s="13" t="n">
        <v>20</v>
      </c>
      <c r="B42" s="7">
        <f>IF(A42&lt;=$B$5,BINOM.DIST(A42,$B$5,$B$6,FALSE),"—")</f>
        <v/>
      </c>
      <c r="C42" s="7">
        <f>IF(A42&lt;=$B$5,BINOM.DIST(A42,$B$5,$B$6,TRUE),"—")</f>
        <v/>
      </c>
      <c r="D42" s="7">
        <f>IF(A42&lt;=$B$5,IF(A42=0,1,1-BINOM.DIST(A42-1,$B$5,$B$6,TRUE)),"—")</f>
        <v/>
      </c>
      <c r="E42" s="6">
        <f>IF(A42=$B$14,"◀ k yang ditanyakan",IF(A42&lt;=$B$5,"","di luar n"))</f>
        <v/>
      </c>
    </row>
    <row r="43">
      <c r="A43" s="13" t="n">
        <v>21</v>
      </c>
      <c r="B43" s="7">
        <f>IF(A43&lt;=$B$5,BINOM.DIST(A43,$B$5,$B$6,FALSE),"—")</f>
        <v/>
      </c>
      <c r="C43" s="7">
        <f>IF(A43&lt;=$B$5,BINOM.DIST(A43,$B$5,$B$6,TRUE),"—")</f>
        <v/>
      </c>
      <c r="D43" s="7">
        <f>IF(A43&lt;=$B$5,IF(A43=0,1,1-BINOM.DIST(A43-1,$B$5,$B$6,TRUE)),"—")</f>
        <v/>
      </c>
      <c r="E43" s="6">
        <f>IF(A43=$B$14,"◀ k yang ditanyakan",IF(A43&lt;=$B$5,"","di luar n"))</f>
        <v/>
      </c>
    </row>
    <row r="44">
      <c r="A44" s="13" t="n">
        <v>22</v>
      </c>
      <c r="B44" s="7">
        <f>IF(A44&lt;=$B$5,BINOM.DIST(A44,$B$5,$B$6,FALSE),"—")</f>
        <v/>
      </c>
      <c r="C44" s="7">
        <f>IF(A44&lt;=$B$5,BINOM.DIST(A44,$B$5,$B$6,TRUE),"—")</f>
        <v/>
      </c>
      <c r="D44" s="7">
        <f>IF(A44&lt;=$B$5,IF(A44=0,1,1-BINOM.DIST(A44-1,$B$5,$B$6,TRUE)),"—")</f>
        <v/>
      </c>
      <c r="E44" s="6">
        <f>IF(A44=$B$14,"◀ k yang ditanyakan",IF(A44&lt;=$B$5,"","di luar n"))</f>
        <v/>
      </c>
    </row>
    <row r="45">
      <c r="A45" s="13" t="n">
        <v>23</v>
      </c>
      <c r="B45" s="7">
        <f>IF(A45&lt;=$B$5,BINOM.DIST(A45,$B$5,$B$6,FALSE),"—")</f>
        <v/>
      </c>
      <c r="C45" s="7">
        <f>IF(A45&lt;=$B$5,BINOM.DIST(A45,$B$5,$B$6,TRUE),"—")</f>
        <v/>
      </c>
      <c r="D45" s="7">
        <f>IF(A45&lt;=$B$5,IF(A45=0,1,1-BINOM.DIST(A45-1,$B$5,$B$6,TRUE)),"—")</f>
        <v/>
      </c>
      <c r="E45" s="6">
        <f>IF(A45=$B$14,"◀ k yang ditanyakan",IF(A45&lt;=$B$5,"","di luar n"))</f>
        <v/>
      </c>
    </row>
    <row r="46">
      <c r="A46" s="13" t="n">
        <v>24</v>
      </c>
      <c r="B46" s="7">
        <f>IF(A46&lt;=$B$5,BINOM.DIST(A46,$B$5,$B$6,FALSE),"—")</f>
        <v/>
      </c>
      <c r="C46" s="7">
        <f>IF(A46&lt;=$B$5,BINOM.DIST(A46,$B$5,$B$6,TRUE),"—")</f>
        <v/>
      </c>
      <c r="D46" s="7">
        <f>IF(A46&lt;=$B$5,IF(A46=0,1,1-BINOM.DIST(A46-1,$B$5,$B$6,TRUE)),"—")</f>
        <v/>
      </c>
      <c r="E46" s="6">
        <f>IF(A46=$B$14,"◀ k yang ditanyakan",IF(A46&lt;=$B$5,"","di luar n"))</f>
        <v/>
      </c>
    </row>
    <row r="47">
      <c r="A47" s="13" t="n">
        <v>25</v>
      </c>
      <c r="B47" s="7">
        <f>IF(A47&lt;=$B$5,BINOM.DIST(A47,$B$5,$B$6,FALSE),"—")</f>
        <v/>
      </c>
      <c r="C47" s="7">
        <f>IF(A47&lt;=$B$5,BINOM.DIST(A47,$B$5,$B$6,TRUE),"—")</f>
        <v/>
      </c>
      <c r="D47" s="7">
        <f>IF(A47&lt;=$B$5,IF(A47=0,1,1-BINOM.DIST(A47-1,$B$5,$B$6,TRUE)),"—")</f>
        <v/>
      </c>
      <c r="E47" s="6">
        <f>IF(A47=$B$14,"◀ k yang ditanyakan",IF(A47&lt;=$B$5,"","di luar n"))</f>
        <v/>
      </c>
    </row>
    <row r="48">
      <c r="A48" s="13" t="n">
        <v>26</v>
      </c>
      <c r="B48" s="7">
        <f>IF(A48&lt;=$B$5,BINOM.DIST(A48,$B$5,$B$6,FALSE),"—")</f>
        <v/>
      </c>
      <c r="C48" s="7">
        <f>IF(A48&lt;=$B$5,BINOM.DIST(A48,$B$5,$B$6,TRUE),"—")</f>
        <v/>
      </c>
      <c r="D48" s="7">
        <f>IF(A48&lt;=$B$5,IF(A48=0,1,1-BINOM.DIST(A48-1,$B$5,$B$6,TRUE)),"—")</f>
        <v/>
      </c>
      <c r="E48" s="6">
        <f>IF(A48=$B$14,"◀ k yang ditanyakan",IF(A48&lt;=$B$5,"","di luar n"))</f>
        <v/>
      </c>
    </row>
    <row r="49">
      <c r="A49" s="13" t="n">
        <v>27</v>
      </c>
      <c r="B49" s="7">
        <f>IF(A49&lt;=$B$5,BINOM.DIST(A49,$B$5,$B$6,FALSE),"—")</f>
        <v/>
      </c>
      <c r="C49" s="7">
        <f>IF(A49&lt;=$B$5,BINOM.DIST(A49,$B$5,$B$6,TRUE),"—")</f>
        <v/>
      </c>
      <c r="D49" s="7">
        <f>IF(A49&lt;=$B$5,IF(A49=0,1,1-BINOM.DIST(A49-1,$B$5,$B$6,TRUE)),"—")</f>
        <v/>
      </c>
      <c r="E49" s="6">
        <f>IF(A49=$B$14,"◀ k yang ditanyakan",IF(A49&lt;=$B$5,"","di luar n"))</f>
        <v/>
      </c>
    </row>
    <row r="50">
      <c r="A50" s="13" t="n">
        <v>28</v>
      </c>
      <c r="B50" s="7">
        <f>IF(A50&lt;=$B$5,BINOM.DIST(A50,$B$5,$B$6,FALSE),"—")</f>
        <v/>
      </c>
      <c r="C50" s="7">
        <f>IF(A50&lt;=$B$5,BINOM.DIST(A50,$B$5,$B$6,TRUE),"—")</f>
        <v/>
      </c>
      <c r="D50" s="7">
        <f>IF(A50&lt;=$B$5,IF(A50=0,1,1-BINOM.DIST(A50-1,$B$5,$B$6,TRUE)),"—")</f>
        <v/>
      </c>
      <c r="E50" s="6">
        <f>IF(A50=$B$14,"◀ k yang ditanyakan",IF(A50&lt;=$B$5,"","di luar n"))</f>
        <v/>
      </c>
    </row>
    <row r="51">
      <c r="A51" s="13" t="n">
        <v>29</v>
      </c>
      <c r="B51" s="7">
        <f>IF(A51&lt;=$B$5,BINOM.DIST(A51,$B$5,$B$6,FALSE),"—")</f>
        <v/>
      </c>
      <c r="C51" s="7">
        <f>IF(A51&lt;=$B$5,BINOM.DIST(A51,$B$5,$B$6,TRUE),"—")</f>
        <v/>
      </c>
      <c r="D51" s="7">
        <f>IF(A51&lt;=$B$5,IF(A51=0,1,1-BINOM.DIST(A51-1,$B$5,$B$6,TRUE)),"—")</f>
        <v/>
      </c>
      <c r="E51" s="6">
        <f>IF(A51=$B$14,"◀ k yang ditanyakan",IF(A51&lt;=$B$5,"","di luar n"))</f>
        <v/>
      </c>
    </row>
    <row r="52">
      <c r="A52" s="13" t="n">
        <v>30</v>
      </c>
      <c r="B52" s="7">
        <f>IF(A52&lt;=$B$5,BINOM.DIST(A52,$B$5,$B$6,FALSE),"—")</f>
        <v/>
      </c>
      <c r="C52" s="7">
        <f>IF(A52&lt;=$B$5,BINOM.DIST(A52,$B$5,$B$6,TRUE),"—")</f>
        <v/>
      </c>
      <c r="D52" s="7">
        <f>IF(A52&lt;=$B$5,IF(A52=0,1,1-BINOM.DIST(A52-1,$B$5,$B$6,TRUE)),"—")</f>
        <v/>
      </c>
      <c r="E52" s="6">
        <f>IF(A52=$B$14,"◀ k yang ditanyakan",IF(A52&lt;=$B$5,"","di luar n"))</f>
        <v/>
      </c>
    </row>
    <row r="53">
      <c r="A53" s="13" t="n">
        <v>31</v>
      </c>
      <c r="B53" s="7">
        <f>IF(A53&lt;=$B$5,BINOM.DIST(A53,$B$5,$B$6,FALSE),"—")</f>
        <v/>
      </c>
      <c r="C53" s="7">
        <f>IF(A53&lt;=$B$5,BINOM.DIST(A53,$B$5,$B$6,TRUE),"—")</f>
        <v/>
      </c>
      <c r="D53" s="7">
        <f>IF(A53&lt;=$B$5,IF(A53=0,1,1-BINOM.DIST(A53-1,$B$5,$B$6,TRUE)),"—")</f>
        <v/>
      </c>
      <c r="E53" s="6">
        <f>IF(A53=$B$14,"◀ k yang ditanyakan",IF(A53&lt;=$B$5,"","di luar n"))</f>
        <v/>
      </c>
    </row>
    <row r="54">
      <c r="A54" s="13" t="n">
        <v>32</v>
      </c>
      <c r="B54" s="7">
        <f>IF(A54&lt;=$B$5,BINOM.DIST(A54,$B$5,$B$6,FALSE),"—")</f>
        <v/>
      </c>
      <c r="C54" s="7">
        <f>IF(A54&lt;=$B$5,BINOM.DIST(A54,$B$5,$B$6,TRUE),"—")</f>
        <v/>
      </c>
      <c r="D54" s="7">
        <f>IF(A54&lt;=$B$5,IF(A54=0,1,1-BINOM.DIST(A54-1,$B$5,$B$6,TRUE)),"—")</f>
        <v/>
      </c>
      <c r="E54" s="6">
        <f>IF(A54=$B$14,"◀ k yang ditanyakan",IF(A54&lt;=$B$5,"","di luar n"))</f>
        <v/>
      </c>
    </row>
    <row r="55">
      <c r="A55" s="13" t="n">
        <v>33</v>
      </c>
      <c r="B55" s="7">
        <f>IF(A55&lt;=$B$5,BINOM.DIST(A55,$B$5,$B$6,FALSE),"—")</f>
        <v/>
      </c>
      <c r="C55" s="7">
        <f>IF(A55&lt;=$B$5,BINOM.DIST(A55,$B$5,$B$6,TRUE),"—")</f>
        <v/>
      </c>
      <c r="D55" s="7">
        <f>IF(A55&lt;=$B$5,IF(A55=0,1,1-BINOM.DIST(A55-1,$B$5,$B$6,TRUE)),"—")</f>
        <v/>
      </c>
      <c r="E55" s="6">
        <f>IF(A55=$B$14,"◀ k yang ditanyakan",IF(A55&lt;=$B$5,"","di luar n"))</f>
        <v/>
      </c>
    </row>
    <row r="56">
      <c r="A56" s="13" t="n">
        <v>34</v>
      </c>
      <c r="B56" s="7">
        <f>IF(A56&lt;=$B$5,BINOM.DIST(A56,$B$5,$B$6,FALSE),"—")</f>
        <v/>
      </c>
      <c r="C56" s="7">
        <f>IF(A56&lt;=$B$5,BINOM.DIST(A56,$B$5,$B$6,TRUE),"—")</f>
        <v/>
      </c>
      <c r="D56" s="7">
        <f>IF(A56&lt;=$B$5,IF(A56=0,1,1-BINOM.DIST(A56-1,$B$5,$B$6,TRUE)),"—")</f>
        <v/>
      </c>
      <c r="E56" s="6">
        <f>IF(A56=$B$14,"◀ k yang ditanyakan",IF(A56&lt;=$B$5,"","di luar n"))</f>
        <v/>
      </c>
    </row>
    <row r="57">
      <c r="A57" s="13" t="n">
        <v>35</v>
      </c>
      <c r="B57" s="7">
        <f>IF(A57&lt;=$B$5,BINOM.DIST(A57,$B$5,$B$6,FALSE),"—")</f>
        <v/>
      </c>
      <c r="C57" s="7">
        <f>IF(A57&lt;=$B$5,BINOM.DIST(A57,$B$5,$B$6,TRUE),"—")</f>
        <v/>
      </c>
      <c r="D57" s="7">
        <f>IF(A57&lt;=$B$5,IF(A57=0,1,1-BINOM.DIST(A57-1,$B$5,$B$6,TRUE)),"—")</f>
        <v/>
      </c>
      <c r="E57" s="6">
        <f>IF(A57=$B$14,"◀ k yang ditanyakan",IF(A57&lt;=$B$5,"","di luar n"))</f>
        <v/>
      </c>
    </row>
    <row r="58">
      <c r="A58" s="13" t="n">
        <v>36</v>
      </c>
      <c r="B58" s="7">
        <f>IF(A58&lt;=$B$5,BINOM.DIST(A58,$B$5,$B$6,FALSE),"—")</f>
        <v/>
      </c>
      <c r="C58" s="7">
        <f>IF(A58&lt;=$B$5,BINOM.DIST(A58,$B$5,$B$6,TRUE),"—")</f>
        <v/>
      </c>
      <c r="D58" s="7">
        <f>IF(A58&lt;=$B$5,IF(A58=0,1,1-BINOM.DIST(A58-1,$B$5,$B$6,TRUE)),"—")</f>
        <v/>
      </c>
      <c r="E58" s="6">
        <f>IF(A58=$B$14,"◀ k yang ditanyakan",IF(A58&lt;=$B$5,"","di luar n"))</f>
        <v/>
      </c>
    </row>
    <row r="59">
      <c r="A59" s="13" t="n">
        <v>37</v>
      </c>
      <c r="B59" s="7">
        <f>IF(A59&lt;=$B$5,BINOM.DIST(A59,$B$5,$B$6,FALSE),"—")</f>
        <v/>
      </c>
      <c r="C59" s="7">
        <f>IF(A59&lt;=$B$5,BINOM.DIST(A59,$B$5,$B$6,TRUE),"—")</f>
        <v/>
      </c>
      <c r="D59" s="7">
        <f>IF(A59&lt;=$B$5,IF(A59=0,1,1-BINOM.DIST(A59-1,$B$5,$B$6,TRUE)),"—")</f>
        <v/>
      </c>
      <c r="E59" s="6">
        <f>IF(A59=$B$14,"◀ k yang ditanyakan",IF(A59&lt;=$B$5,"","di luar n"))</f>
        <v/>
      </c>
    </row>
    <row r="60">
      <c r="A60" s="13" t="n">
        <v>38</v>
      </c>
      <c r="B60" s="7">
        <f>IF(A60&lt;=$B$5,BINOM.DIST(A60,$B$5,$B$6,FALSE),"—")</f>
        <v/>
      </c>
      <c r="C60" s="7">
        <f>IF(A60&lt;=$B$5,BINOM.DIST(A60,$B$5,$B$6,TRUE),"—")</f>
        <v/>
      </c>
      <c r="D60" s="7">
        <f>IF(A60&lt;=$B$5,IF(A60=0,1,1-BINOM.DIST(A60-1,$B$5,$B$6,TRUE)),"—")</f>
        <v/>
      </c>
      <c r="E60" s="6">
        <f>IF(A60=$B$14,"◀ k yang ditanyakan",IF(A60&lt;=$B$5,"","di luar n"))</f>
        <v/>
      </c>
    </row>
    <row r="61">
      <c r="A61" s="13" t="n">
        <v>39</v>
      </c>
      <c r="B61" s="7">
        <f>IF(A61&lt;=$B$5,BINOM.DIST(A61,$B$5,$B$6,FALSE),"—")</f>
        <v/>
      </c>
      <c r="C61" s="7">
        <f>IF(A61&lt;=$B$5,BINOM.DIST(A61,$B$5,$B$6,TRUE),"—")</f>
        <v/>
      </c>
      <c r="D61" s="7">
        <f>IF(A61&lt;=$B$5,IF(A61=0,1,1-BINOM.DIST(A61-1,$B$5,$B$6,TRUE)),"—")</f>
        <v/>
      </c>
      <c r="E61" s="6">
        <f>IF(A61=$B$14,"◀ k yang ditanyakan",IF(A61&lt;=$B$5,"","di luar n"))</f>
        <v/>
      </c>
    </row>
    <row r="62">
      <c r="A62" s="13" t="n">
        <v>40</v>
      </c>
      <c r="B62" s="7">
        <f>IF(A62&lt;=$B$5,BINOM.DIST(A62,$B$5,$B$6,FALSE),"—")</f>
        <v/>
      </c>
      <c r="C62" s="7">
        <f>IF(A62&lt;=$B$5,BINOM.DIST(A62,$B$5,$B$6,TRUE),"—")</f>
        <v/>
      </c>
      <c r="D62" s="7">
        <f>IF(A62&lt;=$B$5,IF(A62=0,1,1-BINOM.DIST(A62-1,$B$5,$B$6,TRUE)),"—")</f>
        <v/>
      </c>
      <c r="E62" s="6">
        <f>IF(A62=$B$14,"◀ k yang ditanyakan",IF(A62&lt;=$B$5,"","di luar n"))</f>
        <v/>
      </c>
    </row>
    <row r="63">
      <c r="A63" s="13" t="n">
        <v>41</v>
      </c>
      <c r="B63" s="7">
        <f>IF(A63&lt;=$B$5,BINOM.DIST(A63,$B$5,$B$6,FALSE),"—")</f>
        <v/>
      </c>
      <c r="C63" s="7">
        <f>IF(A63&lt;=$B$5,BINOM.DIST(A63,$B$5,$B$6,TRUE),"—")</f>
        <v/>
      </c>
      <c r="D63" s="7">
        <f>IF(A63&lt;=$B$5,IF(A63=0,1,1-BINOM.DIST(A63-1,$B$5,$B$6,TRUE)),"—")</f>
        <v/>
      </c>
      <c r="E63" s="6">
        <f>IF(A63=$B$14,"◀ k yang ditanyakan",IF(A63&lt;=$B$5,"","di luar n"))</f>
        <v/>
      </c>
    </row>
    <row r="64">
      <c r="A64" s="13" t="n">
        <v>42</v>
      </c>
      <c r="B64" s="7">
        <f>IF(A64&lt;=$B$5,BINOM.DIST(A64,$B$5,$B$6,FALSE),"—")</f>
        <v/>
      </c>
      <c r="C64" s="7">
        <f>IF(A64&lt;=$B$5,BINOM.DIST(A64,$B$5,$B$6,TRUE),"—")</f>
        <v/>
      </c>
      <c r="D64" s="7">
        <f>IF(A64&lt;=$B$5,IF(A64=0,1,1-BINOM.DIST(A64-1,$B$5,$B$6,TRUE)),"—")</f>
        <v/>
      </c>
      <c r="E64" s="6">
        <f>IF(A64=$B$14,"◀ k yang ditanyakan",IF(A64&lt;=$B$5,"","di luar n"))</f>
        <v/>
      </c>
    </row>
    <row r="65">
      <c r="A65" s="13" t="n">
        <v>43</v>
      </c>
      <c r="B65" s="7">
        <f>IF(A65&lt;=$B$5,BINOM.DIST(A65,$B$5,$B$6,FALSE),"—")</f>
        <v/>
      </c>
      <c r="C65" s="7">
        <f>IF(A65&lt;=$B$5,BINOM.DIST(A65,$B$5,$B$6,TRUE),"—")</f>
        <v/>
      </c>
      <c r="D65" s="7">
        <f>IF(A65&lt;=$B$5,IF(A65=0,1,1-BINOM.DIST(A65-1,$B$5,$B$6,TRUE)),"—")</f>
        <v/>
      </c>
      <c r="E65" s="6">
        <f>IF(A65=$B$14,"◀ k yang ditanyakan",IF(A65&lt;=$B$5,"","di luar n"))</f>
        <v/>
      </c>
    </row>
    <row r="66">
      <c r="A66" s="13" t="n">
        <v>44</v>
      </c>
      <c r="B66" s="7">
        <f>IF(A66&lt;=$B$5,BINOM.DIST(A66,$B$5,$B$6,FALSE),"—")</f>
        <v/>
      </c>
      <c r="C66" s="7">
        <f>IF(A66&lt;=$B$5,BINOM.DIST(A66,$B$5,$B$6,TRUE),"—")</f>
        <v/>
      </c>
      <c r="D66" s="7">
        <f>IF(A66&lt;=$B$5,IF(A66=0,1,1-BINOM.DIST(A66-1,$B$5,$B$6,TRUE)),"—")</f>
        <v/>
      </c>
      <c r="E66" s="6">
        <f>IF(A66=$B$14,"◀ k yang ditanyakan",IF(A66&lt;=$B$5,"","di luar n"))</f>
        <v/>
      </c>
    </row>
    <row r="67">
      <c r="A67" s="13" t="n">
        <v>45</v>
      </c>
      <c r="B67" s="7">
        <f>IF(A67&lt;=$B$5,BINOM.DIST(A67,$B$5,$B$6,FALSE),"—")</f>
        <v/>
      </c>
      <c r="C67" s="7">
        <f>IF(A67&lt;=$B$5,BINOM.DIST(A67,$B$5,$B$6,TRUE),"—")</f>
        <v/>
      </c>
      <c r="D67" s="7">
        <f>IF(A67&lt;=$B$5,IF(A67=0,1,1-BINOM.DIST(A67-1,$B$5,$B$6,TRUE)),"—")</f>
        <v/>
      </c>
      <c r="E67" s="6">
        <f>IF(A67=$B$14,"◀ k yang ditanyakan",IF(A67&lt;=$B$5,"","di luar n"))</f>
        <v/>
      </c>
    </row>
    <row r="68">
      <c r="A68" s="13" t="n">
        <v>46</v>
      </c>
      <c r="B68" s="7">
        <f>IF(A68&lt;=$B$5,BINOM.DIST(A68,$B$5,$B$6,FALSE),"—")</f>
        <v/>
      </c>
      <c r="C68" s="7">
        <f>IF(A68&lt;=$B$5,BINOM.DIST(A68,$B$5,$B$6,TRUE),"—")</f>
        <v/>
      </c>
      <c r="D68" s="7">
        <f>IF(A68&lt;=$B$5,IF(A68=0,1,1-BINOM.DIST(A68-1,$B$5,$B$6,TRUE)),"—")</f>
        <v/>
      </c>
      <c r="E68" s="6">
        <f>IF(A68=$B$14,"◀ k yang ditanyakan",IF(A68&lt;=$B$5,"","di luar n"))</f>
        <v/>
      </c>
    </row>
    <row r="69">
      <c r="A69" s="13" t="n">
        <v>47</v>
      </c>
      <c r="B69" s="7">
        <f>IF(A69&lt;=$B$5,BINOM.DIST(A69,$B$5,$B$6,FALSE),"—")</f>
        <v/>
      </c>
      <c r="C69" s="7">
        <f>IF(A69&lt;=$B$5,BINOM.DIST(A69,$B$5,$B$6,TRUE),"—")</f>
        <v/>
      </c>
      <c r="D69" s="7">
        <f>IF(A69&lt;=$B$5,IF(A69=0,1,1-BINOM.DIST(A69-1,$B$5,$B$6,TRUE)),"—")</f>
        <v/>
      </c>
      <c r="E69" s="6">
        <f>IF(A69=$B$14,"◀ k yang ditanyakan",IF(A69&lt;=$B$5,"","di luar n"))</f>
        <v/>
      </c>
    </row>
    <row r="70">
      <c r="A70" s="13" t="n">
        <v>48</v>
      </c>
      <c r="B70" s="7">
        <f>IF(A70&lt;=$B$5,BINOM.DIST(A70,$B$5,$B$6,FALSE),"—")</f>
        <v/>
      </c>
      <c r="C70" s="7">
        <f>IF(A70&lt;=$B$5,BINOM.DIST(A70,$B$5,$B$6,TRUE),"—")</f>
        <v/>
      </c>
      <c r="D70" s="7">
        <f>IF(A70&lt;=$B$5,IF(A70=0,1,1-BINOM.DIST(A70-1,$B$5,$B$6,TRUE)),"—")</f>
        <v/>
      </c>
      <c r="E70" s="6">
        <f>IF(A70=$B$14,"◀ k yang ditanyakan",IF(A70&lt;=$B$5,"","di luar n"))</f>
        <v/>
      </c>
    </row>
    <row r="71">
      <c r="A71" s="13" t="n">
        <v>49</v>
      </c>
      <c r="B71" s="7">
        <f>IF(A71&lt;=$B$5,BINOM.DIST(A71,$B$5,$B$6,FALSE),"—")</f>
        <v/>
      </c>
      <c r="C71" s="7">
        <f>IF(A71&lt;=$B$5,BINOM.DIST(A71,$B$5,$B$6,TRUE),"—")</f>
        <v/>
      </c>
      <c r="D71" s="7">
        <f>IF(A71&lt;=$B$5,IF(A71=0,1,1-BINOM.DIST(A71-1,$B$5,$B$6,TRUE)),"—")</f>
        <v/>
      </c>
      <c r="E71" s="6">
        <f>IF(A71=$B$14,"◀ k yang ditanyakan",IF(A71&lt;=$B$5,"","di luar n"))</f>
        <v/>
      </c>
    </row>
    <row r="72">
      <c r="A72" s="13" t="n">
        <v>50</v>
      </c>
      <c r="B72" s="7">
        <f>IF(A72&lt;=$B$5,BINOM.DIST(A72,$B$5,$B$6,FALSE),"—")</f>
        <v/>
      </c>
      <c r="C72" s="7">
        <f>IF(A72&lt;=$B$5,BINOM.DIST(A72,$B$5,$B$6,TRUE),"—")</f>
        <v/>
      </c>
      <c r="D72" s="7">
        <f>IF(A72&lt;=$B$5,IF(A72=0,1,1-BINOM.DIST(A72-1,$B$5,$B$6,TRUE)),"—")</f>
        <v/>
      </c>
      <c r="E72" s="6">
        <f>IF(A72=$B$14,"◀ k yang ditanyakan",IF(A72&lt;=$B$5,"","di luar n"))</f>
        <v/>
      </c>
    </row>
  </sheetData>
  <mergeCells count="6">
    <mergeCell ref="A4:E4"/>
    <mergeCell ref="A20:E20"/>
    <mergeCell ref="A2:E2"/>
    <mergeCell ref="A1:E1"/>
    <mergeCell ref="A13:E13"/>
    <mergeCell ref="A8:E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0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8" customWidth="1" min="4" max="4"/>
    <col width="42" customWidth="1" min="5" max="5"/>
  </cols>
  <sheetData>
    <row r="1" ht="28" customHeight="1">
      <c r="A1" s="1" t="inlineStr">
        <is>
          <t>3 · Distribusi Poisson — Antrean Bank</t>
        </is>
      </c>
    </row>
    <row r="2" ht="30" customHeight="1">
      <c r="A2" s="2" t="inlineStr">
        <is>
          <t>X ~ Pois(λ). Contoh: rata-rata 2 nasabah per 5 menit. OUTPUT (hijau): P(X=k), P(X≤k), P(X&gt;k). Catatan: rata-rata = varians = λ.</t>
        </is>
      </c>
    </row>
    <row r="4" ht="22" customHeight="1">
      <c r="A4" s="3" t="inlineStr">
        <is>
          <t>INPUT — PARAMETER</t>
        </is>
      </c>
    </row>
    <row r="5">
      <c r="A5" s="4" t="inlineStr">
        <is>
          <t>Laju rata-rata  λ</t>
        </is>
      </c>
      <c r="B5" s="12" t="n">
        <v>2</v>
      </c>
      <c r="C5" s="6" t="inlineStr">
        <is>
          <t>rata-rata kejadian per selang (mis. 2 nasabah / 5 menit)</t>
        </is>
      </c>
    </row>
    <row r="7" ht="22" customHeight="1">
      <c r="A7" s="3" t="inlineStr">
        <is>
          <t>RINGKASAN</t>
        </is>
      </c>
    </row>
    <row r="8">
      <c r="A8" s="4" t="inlineStr">
        <is>
          <t>Rata-rata = varians = λ</t>
        </is>
      </c>
      <c r="B8" s="7">
        <f>B5</f>
        <v/>
      </c>
      <c r="C8" s="6" t="inlineStr">
        <is>
          <t>sifat istimewa Poisson: satu parameter cukup</t>
        </is>
      </c>
    </row>
    <row r="9">
      <c r="A9" s="4" t="inlineStr">
        <is>
          <t>Standar deviasi  σ = √λ</t>
        </is>
      </c>
      <c r="B9" s="7">
        <f>SQRT(B5)</f>
        <v/>
      </c>
      <c r="C9" s="6" t="inlineStr">
        <is>
          <t>akar λ</t>
        </is>
      </c>
    </row>
    <row r="11" ht="22" customHeight="1">
      <c r="A11" s="3" t="inlineStr">
        <is>
          <t>PELUANG PUBLIK (input k, lihat hasil)</t>
        </is>
      </c>
    </row>
    <row r="12">
      <c r="A12" s="4" t="inlineStr">
        <is>
          <t>Nilai k yang ditanyakan</t>
        </is>
      </c>
      <c r="B12" s="11" t="n">
        <v>3</v>
      </c>
      <c r="C12" s="6" t="inlineStr">
        <is>
          <t>k untuk soal titik / paling sedikit / lebih dari</t>
        </is>
      </c>
    </row>
    <row r="13">
      <c r="A13" s="4" t="inlineStr">
        <is>
          <t>P(X = k)  titik (PMF)</t>
        </is>
      </c>
      <c r="B13" s="7">
        <f>POISSON.DIST(B12,B5,FALSE)</f>
        <v/>
      </c>
      <c r="C13" s="6" t="inlineStr">
        <is>
          <t>peluang TEPAT k kejadian</t>
        </is>
      </c>
    </row>
    <row r="14">
      <c r="A14" s="4" t="inlineStr">
        <is>
          <t>P(X ≤ k)  kumulatif (CDF)</t>
        </is>
      </c>
      <c r="B14" s="7">
        <f>POISSON.DIST(B12,B5,TRUE)</f>
        <v/>
      </c>
      <c r="C14" s="6" t="inlineStr">
        <is>
          <t>peluang paling banyak k kejadian</t>
        </is>
      </c>
    </row>
    <row r="15">
      <c r="A15" s="4" t="inlineStr">
        <is>
          <t>P(X &gt; k)  lebih dari k</t>
        </is>
      </c>
      <c r="B15" s="7">
        <f>1-B14</f>
        <v/>
      </c>
      <c r="C15" s="6">
        <f> 1 − P(X ≤ k); pakai komplemen</f>
        <v/>
      </c>
    </row>
    <row r="16">
      <c r="A16" s="4" t="inlineStr">
        <is>
          <t>P(X ≥ k)  paling sedikit k</t>
        </is>
      </c>
      <c r="B16" s="7">
        <f>1-POISSON.DIST(B12-1,B5,TRUE)</f>
        <v/>
      </c>
      <c r="C16" s="6">
        <f> 1 − P(X ≤ k−1)</f>
        <v/>
      </c>
    </row>
    <row r="18" ht="22" customHeight="1">
      <c r="A18" s="3" t="inlineStr">
        <is>
          <t>TABEL  k = 0 .. 25</t>
        </is>
      </c>
    </row>
    <row r="19">
      <c r="A19" s="9" t="inlineStr">
        <is>
          <t>k</t>
        </is>
      </c>
      <c r="B19" s="9" t="inlineStr">
        <is>
          <t>P(X = k)  PMF</t>
        </is>
      </c>
      <c r="C19" s="9" t="inlineStr">
        <is>
          <t>P(X ≤ k)  CDF</t>
        </is>
      </c>
      <c r="D19" s="9" t="inlineStr">
        <is>
          <t>P(X &gt; k)</t>
        </is>
      </c>
      <c r="E19" s="9" t="inlineStr">
        <is>
          <t>catatan</t>
        </is>
      </c>
    </row>
    <row r="20">
      <c r="A20" s="13" t="n">
        <v>0</v>
      </c>
      <c r="B20" s="7">
        <f>POISSON.DIST(A20,$B$5,FALSE)</f>
        <v/>
      </c>
      <c r="C20" s="7">
        <f>POISSON.DIST(A20,$B$5,TRUE)</f>
        <v/>
      </c>
      <c r="D20" s="7">
        <f>1-C20</f>
        <v/>
      </c>
      <c r="E20" s="6">
        <f>IF(A20=$B$12,"◀ k yang ditanyakan","")</f>
        <v/>
      </c>
    </row>
    <row r="21">
      <c r="A21" s="13" t="n">
        <v>1</v>
      </c>
      <c r="B21" s="7">
        <f>POISSON.DIST(A21,$B$5,FALSE)</f>
        <v/>
      </c>
      <c r="C21" s="7">
        <f>POISSON.DIST(A21,$B$5,TRUE)</f>
        <v/>
      </c>
      <c r="D21" s="7">
        <f>1-C21</f>
        <v/>
      </c>
      <c r="E21" s="6">
        <f>IF(A21=$B$12,"◀ k yang ditanyakan","")</f>
        <v/>
      </c>
    </row>
    <row r="22">
      <c r="A22" s="13" t="n">
        <v>2</v>
      </c>
      <c r="B22" s="7">
        <f>POISSON.DIST(A22,$B$5,FALSE)</f>
        <v/>
      </c>
      <c r="C22" s="7">
        <f>POISSON.DIST(A22,$B$5,TRUE)</f>
        <v/>
      </c>
      <c r="D22" s="7">
        <f>1-C22</f>
        <v/>
      </c>
      <c r="E22" s="6">
        <f>IF(A22=$B$12,"◀ k yang ditanyakan","")</f>
        <v/>
      </c>
    </row>
    <row r="23">
      <c r="A23" s="13" t="n">
        <v>3</v>
      </c>
      <c r="B23" s="7">
        <f>POISSON.DIST(A23,$B$5,FALSE)</f>
        <v/>
      </c>
      <c r="C23" s="7">
        <f>POISSON.DIST(A23,$B$5,TRUE)</f>
        <v/>
      </c>
      <c r="D23" s="7">
        <f>1-C23</f>
        <v/>
      </c>
      <c r="E23" s="6">
        <f>IF(A23=$B$12,"◀ k yang ditanyakan","")</f>
        <v/>
      </c>
    </row>
    <row r="24">
      <c r="A24" s="13" t="n">
        <v>4</v>
      </c>
      <c r="B24" s="7">
        <f>POISSON.DIST(A24,$B$5,FALSE)</f>
        <v/>
      </c>
      <c r="C24" s="7">
        <f>POISSON.DIST(A24,$B$5,TRUE)</f>
        <v/>
      </c>
      <c r="D24" s="7">
        <f>1-C24</f>
        <v/>
      </c>
      <c r="E24" s="6">
        <f>IF(A24=$B$12,"◀ k yang ditanyakan","")</f>
        <v/>
      </c>
    </row>
    <row r="25">
      <c r="A25" s="13" t="n">
        <v>5</v>
      </c>
      <c r="B25" s="7">
        <f>POISSON.DIST(A25,$B$5,FALSE)</f>
        <v/>
      </c>
      <c r="C25" s="7">
        <f>POISSON.DIST(A25,$B$5,TRUE)</f>
        <v/>
      </c>
      <c r="D25" s="7">
        <f>1-C25</f>
        <v/>
      </c>
      <c r="E25" s="6">
        <f>IF(A25=$B$12,"◀ k yang ditanyakan","")</f>
        <v/>
      </c>
    </row>
    <row r="26">
      <c r="A26" s="13" t="n">
        <v>6</v>
      </c>
      <c r="B26" s="7">
        <f>POISSON.DIST(A26,$B$5,FALSE)</f>
        <v/>
      </c>
      <c r="C26" s="7">
        <f>POISSON.DIST(A26,$B$5,TRUE)</f>
        <v/>
      </c>
      <c r="D26" s="7">
        <f>1-C26</f>
        <v/>
      </c>
      <c r="E26" s="6">
        <f>IF(A26=$B$12,"◀ k yang ditanyakan","")</f>
        <v/>
      </c>
    </row>
    <row r="27">
      <c r="A27" s="13" t="n">
        <v>7</v>
      </c>
      <c r="B27" s="7">
        <f>POISSON.DIST(A27,$B$5,FALSE)</f>
        <v/>
      </c>
      <c r="C27" s="7">
        <f>POISSON.DIST(A27,$B$5,TRUE)</f>
        <v/>
      </c>
      <c r="D27" s="7">
        <f>1-C27</f>
        <v/>
      </c>
      <c r="E27" s="6">
        <f>IF(A27=$B$12,"◀ k yang ditanyakan","")</f>
        <v/>
      </c>
    </row>
    <row r="28">
      <c r="A28" s="13" t="n">
        <v>8</v>
      </c>
      <c r="B28" s="7">
        <f>POISSON.DIST(A28,$B$5,FALSE)</f>
        <v/>
      </c>
      <c r="C28" s="7">
        <f>POISSON.DIST(A28,$B$5,TRUE)</f>
        <v/>
      </c>
      <c r="D28" s="7">
        <f>1-C28</f>
        <v/>
      </c>
      <c r="E28" s="6">
        <f>IF(A28=$B$12,"◀ k yang ditanyakan","")</f>
        <v/>
      </c>
    </row>
    <row r="29">
      <c r="A29" s="13" t="n">
        <v>9</v>
      </c>
      <c r="B29" s="7">
        <f>POISSON.DIST(A29,$B$5,FALSE)</f>
        <v/>
      </c>
      <c r="C29" s="7">
        <f>POISSON.DIST(A29,$B$5,TRUE)</f>
        <v/>
      </c>
      <c r="D29" s="7">
        <f>1-C29</f>
        <v/>
      </c>
      <c r="E29" s="6">
        <f>IF(A29=$B$12,"◀ k yang ditanyakan","")</f>
        <v/>
      </c>
    </row>
    <row r="30">
      <c r="A30" s="13" t="n">
        <v>10</v>
      </c>
      <c r="B30" s="7">
        <f>POISSON.DIST(A30,$B$5,FALSE)</f>
        <v/>
      </c>
      <c r="C30" s="7">
        <f>POISSON.DIST(A30,$B$5,TRUE)</f>
        <v/>
      </c>
      <c r="D30" s="7">
        <f>1-C30</f>
        <v/>
      </c>
      <c r="E30" s="6">
        <f>IF(A30=$B$12,"◀ k yang ditanyakan","")</f>
        <v/>
      </c>
    </row>
    <row r="31">
      <c r="A31" s="13" t="n">
        <v>11</v>
      </c>
      <c r="B31" s="7">
        <f>POISSON.DIST(A31,$B$5,FALSE)</f>
        <v/>
      </c>
      <c r="C31" s="7">
        <f>POISSON.DIST(A31,$B$5,TRUE)</f>
        <v/>
      </c>
      <c r="D31" s="7">
        <f>1-C31</f>
        <v/>
      </c>
      <c r="E31" s="6">
        <f>IF(A31=$B$12,"◀ k yang ditanyakan","")</f>
        <v/>
      </c>
    </row>
    <row r="32">
      <c r="A32" s="13" t="n">
        <v>12</v>
      </c>
      <c r="B32" s="7">
        <f>POISSON.DIST(A32,$B$5,FALSE)</f>
        <v/>
      </c>
      <c r="C32" s="7">
        <f>POISSON.DIST(A32,$B$5,TRUE)</f>
        <v/>
      </c>
      <c r="D32" s="7">
        <f>1-C32</f>
        <v/>
      </c>
      <c r="E32" s="6">
        <f>IF(A32=$B$12,"◀ k yang ditanyakan","")</f>
        <v/>
      </c>
    </row>
    <row r="33">
      <c r="A33" s="13" t="n">
        <v>13</v>
      </c>
      <c r="B33" s="7">
        <f>POISSON.DIST(A33,$B$5,FALSE)</f>
        <v/>
      </c>
      <c r="C33" s="7">
        <f>POISSON.DIST(A33,$B$5,TRUE)</f>
        <v/>
      </c>
      <c r="D33" s="7">
        <f>1-C33</f>
        <v/>
      </c>
      <c r="E33" s="6">
        <f>IF(A33=$B$12,"◀ k yang ditanyakan","")</f>
        <v/>
      </c>
    </row>
    <row r="34">
      <c r="A34" s="13" t="n">
        <v>14</v>
      </c>
      <c r="B34" s="7">
        <f>POISSON.DIST(A34,$B$5,FALSE)</f>
        <v/>
      </c>
      <c r="C34" s="7">
        <f>POISSON.DIST(A34,$B$5,TRUE)</f>
        <v/>
      </c>
      <c r="D34" s="7">
        <f>1-C34</f>
        <v/>
      </c>
      <c r="E34" s="6">
        <f>IF(A34=$B$12,"◀ k yang ditanyakan","")</f>
        <v/>
      </c>
    </row>
    <row r="35">
      <c r="A35" s="13" t="n">
        <v>15</v>
      </c>
      <c r="B35" s="7">
        <f>POISSON.DIST(A35,$B$5,FALSE)</f>
        <v/>
      </c>
      <c r="C35" s="7">
        <f>POISSON.DIST(A35,$B$5,TRUE)</f>
        <v/>
      </c>
      <c r="D35" s="7">
        <f>1-C35</f>
        <v/>
      </c>
      <c r="E35" s="6">
        <f>IF(A35=$B$12,"◀ k yang ditanyakan","")</f>
        <v/>
      </c>
    </row>
    <row r="36">
      <c r="A36" s="13" t="n">
        <v>16</v>
      </c>
      <c r="B36" s="7">
        <f>POISSON.DIST(A36,$B$5,FALSE)</f>
        <v/>
      </c>
      <c r="C36" s="7">
        <f>POISSON.DIST(A36,$B$5,TRUE)</f>
        <v/>
      </c>
      <c r="D36" s="7">
        <f>1-C36</f>
        <v/>
      </c>
      <c r="E36" s="6">
        <f>IF(A36=$B$12,"◀ k yang ditanyakan","")</f>
        <v/>
      </c>
    </row>
    <row r="37">
      <c r="A37" s="13" t="n">
        <v>17</v>
      </c>
      <c r="B37" s="7">
        <f>POISSON.DIST(A37,$B$5,FALSE)</f>
        <v/>
      </c>
      <c r="C37" s="7">
        <f>POISSON.DIST(A37,$B$5,TRUE)</f>
        <v/>
      </c>
      <c r="D37" s="7">
        <f>1-C37</f>
        <v/>
      </c>
      <c r="E37" s="6">
        <f>IF(A37=$B$12,"◀ k yang ditanyakan","")</f>
        <v/>
      </c>
    </row>
    <row r="38">
      <c r="A38" s="13" t="n">
        <v>18</v>
      </c>
      <c r="B38" s="7">
        <f>POISSON.DIST(A38,$B$5,FALSE)</f>
        <v/>
      </c>
      <c r="C38" s="7">
        <f>POISSON.DIST(A38,$B$5,TRUE)</f>
        <v/>
      </c>
      <c r="D38" s="7">
        <f>1-C38</f>
        <v/>
      </c>
      <c r="E38" s="6">
        <f>IF(A38=$B$12,"◀ k yang ditanyakan","")</f>
        <v/>
      </c>
    </row>
    <row r="39">
      <c r="A39" s="13" t="n">
        <v>19</v>
      </c>
      <c r="B39" s="7">
        <f>POISSON.DIST(A39,$B$5,FALSE)</f>
        <v/>
      </c>
      <c r="C39" s="7">
        <f>POISSON.DIST(A39,$B$5,TRUE)</f>
        <v/>
      </c>
      <c r="D39" s="7">
        <f>1-C39</f>
        <v/>
      </c>
      <c r="E39" s="6">
        <f>IF(A39=$B$12,"◀ k yang ditanyakan","")</f>
        <v/>
      </c>
    </row>
    <row r="40">
      <c r="A40" s="13" t="n">
        <v>20</v>
      </c>
      <c r="B40" s="7">
        <f>POISSON.DIST(A40,$B$5,FALSE)</f>
        <v/>
      </c>
      <c r="C40" s="7">
        <f>POISSON.DIST(A40,$B$5,TRUE)</f>
        <v/>
      </c>
      <c r="D40" s="7">
        <f>1-C40</f>
        <v/>
      </c>
      <c r="E40" s="6">
        <f>IF(A40=$B$12,"◀ k yang ditanyakan","")</f>
        <v/>
      </c>
    </row>
    <row r="41">
      <c r="A41" s="13" t="n">
        <v>21</v>
      </c>
      <c r="B41" s="7">
        <f>POISSON.DIST(A41,$B$5,FALSE)</f>
        <v/>
      </c>
      <c r="C41" s="7">
        <f>POISSON.DIST(A41,$B$5,TRUE)</f>
        <v/>
      </c>
      <c r="D41" s="7">
        <f>1-C41</f>
        <v/>
      </c>
      <c r="E41" s="6">
        <f>IF(A41=$B$12,"◀ k yang ditanyakan","")</f>
        <v/>
      </c>
    </row>
    <row r="42">
      <c r="A42" s="13" t="n">
        <v>22</v>
      </c>
      <c r="B42" s="7">
        <f>POISSON.DIST(A42,$B$5,FALSE)</f>
        <v/>
      </c>
      <c r="C42" s="7">
        <f>POISSON.DIST(A42,$B$5,TRUE)</f>
        <v/>
      </c>
      <c r="D42" s="7">
        <f>1-C42</f>
        <v/>
      </c>
      <c r="E42" s="6">
        <f>IF(A42=$B$12,"◀ k yang ditanyakan","")</f>
        <v/>
      </c>
    </row>
    <row r="43">
      <c r="A43" s="13" t="n">
        <v>23</v>
      </c>
      <c r="B43" s="7">
        <f>POISSON.DIST(A43,$B$5,FALSE)</f>
        <v/>
      </c>
      <c r="C43" s="7">
        <f>POISSON.DIST(A43,$B$5,TRUE)</f>
        <v/>
      </c>
      <c r="D43" s="7">
        <f>1-C43</f>
        <v/>
      </c>
      <c r="E43" s="6">
        <f>IF(A43=$B$12,"◀ k yang ditanyakan","")</f>
        <v/>
      </c>
    </row>
    <row r="44">
      <c r="A44" s="13" t="n">
        <v>24</v>
      </c>
      <c r="B44" s="7">
        <f>POISSON.DIST(A44,$B$5,FALSE)</f>
        <v/>
      </c>
      <c r="C44" s="7">
        <f>POISSON.DIST(A44,$B$5,TRUE)</f>
        <v/>
      </c>
      <c r="D44" s="7">
        <f>1-C44</f>
        <v/>
      </c>
      <c r="E44" s="6">
        <f>IF(A44=$B$12,"◀ k yang ditanyakan","")</f>
        <v/>
      </c>
    </row>
    <row r="45">
      <c r="A45" s="13" t="n">
        <v>25</v>
      </c>
      <c r="B45" s="7">
        <f>POISSON.DIST(A45,$B$5,FALSE)</f>
        <v/>
      </c>
      <c r="C45" s="7">
        <f>POISSON.DIST(A45,$B$5,TRUE)</f>
        <v/>
      </c>
      <c r="D45" s="7">
        <f>1-C45</f>
        <v/>
      </c>
      <c r="E45" s="6">
        <f>IF(A45=$B$12,"◀ k yang ditanyakan","")</f>
        <v/>
      </c>
    </row>
    <row r="47" ht="22" customHeight="1">
      <c r="A47" s="3" t="inlineStr">
        <is>
          <t>CATATAN</t>
        </is>
      </c>
    </row>
    <row r="48">
      <c r="A48" s="2" t="inlineStr">
        <is>
          <t>• Satuan λ harus cocok dengan selang soal. 2 nasabah/5 menit = 6 nasabah/15 menit.</t>
        </is>
      </c>
    </row>
    <row r="49">
      <c r="A49" s="2" t="inlineStr">
        <is>
          <t>• Poisson = limit binomial saat n besar &amp; p kecil, dengan np = λ.</t>
        </is>
      </c>
    </row>
    <row r="50">
      <c r="A50" s="2" t="inlineStr">
        <is>
          <t>• Sifat istimewa: rata-rata = varians = λ. Bila varians jauh lebih besar (overdispersi), pertimbangkan binomial negatif.</t>
        </is>
      </c>
    </row>
  </sheetData>
  <mergeCells count="10">
    <mergeCell ref="A50:E50"/>
    <mergeCell ref="A4:E4"/>
    <mergeCell ref="A48:E48"/>
    <mergeCell ref="A2:E2"/>
    <mergeCell ref="A7:E7"/>
    <mergeCell ref="A11:E11"/>
    <mergeCell ref="A49:E49"/>
    <mergeCell ref="A47:E47"/>
    <mergeCell ref="A1:E1"/>
    <mergeCell ref="A18:E1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6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8" customHeight="1">
      <c r="A1" s="1" t="inlineStr">
        <is>
          <t>4 · Chart — Kurva Normal, PMF Binomial, PMF Poisson</t>
        </is>
      </c>
    </row>
    <row r="2" ht="30" customHeight="1">
      <c r="A2" s="2" t="inlineStr">
        <is>
          <t>Tiga grafik menarik data dari sheet 1_NORMAL, 2_BINOMIAL, dan 3_POISSON. Ubah parameter di sheet masing-masing — grafik di sini ikut membarui.</t>
        </is>
      </c>
    </row>
    <row r="64" ht="22" customHeight="1">
      <c r="A64" s="3" t="inlineStr">
        <is>
          <t>CATATAN</t>
        </is>
      </c>
    </row>
    <row r="65">
      <c r="A65" s="2" t="inlineStr">
        <is>
          <t>• Kurva normal: y = f(x), densitas. Tinggi puncak ≈ 1/(σ√2π) di x = μ.</t>
        </is>
      </c>
    </row>
    <row r="66">
      <c r="A66" s="2" t="inlineStr">
        <is>
          <t>• Batang binomial: tiap batang = P(X=k). Untuk p kecil, distribusi menceng kanan (lebih banyak nilai rendah).</t>
        </is>
      </c>
    </row>
    <row r="67">
      <c r="A67" s="2" t="inlineStr">
        <is>
          <t>• Batang Poisson: selalu menceng kanan untuk λ kecil; nyaris simetris untuk λ besar.</t>
        </is>
      </c>
    </row>
    <row r="68">
      <c r="A68" s="2" t="inlineStr">
        <is>
          <t>• Ubah parameter di sheet 1/2/3 dan lihat grafik di sini membaru.</t>
        </is>
      </c>
    </row>
  </sheetData>
  <mergeCells count="7">
    <mergeCell ref="A67:H67"/>
    <mergeCell ref="A65:H65"/>
    <mergeCell ref="A2:H2"/>
    <mergeCell ref="A64:H64"/>
    <mergeCell ref="A68:H68"/>
    <mergeCell ref="A66:H66"/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70" customWidth="1" min="2" max="2"/>
  </cols>
  <sheetData>
    <row r="1" ht="28" customHeight="1">
      <c r="A1" s="1" t="inlineStr">
        <is>
          <t>5 · Referensi — Rumus, Fungsi Excel, Aturan Empiris</t>
        </is>
      </c>
    </row>
    <row r="2" ht="30" customHeight="1">
      <c r="A2" s="2" t="inlineStr">
        <is>
          <t>Glosarium cepat rumus probabilitas dan padanan Excel untuk distribusi normal, binomial, dan Poisson.</t>
        </is>
      </c>
    </row>
    <row r="4" ht="22" customHeight="1">
      <c r="A4" s="3" t="inlineStr">
        <is>
          <t>RUMUS INTI</t>
        </is>
      </c>
    </row>
    <row r="5">
      <c r="A5" s="4" t="inlineStr">
        <is>
          <t>z-score (standarisasi normal)</t>
        </is>
      </c>
      <c r="B5" s="14" t="inlineStr">
        <is>
          <t>z = (x − μ) / σ</t>
        </is>
      </c>
    </row>
    <row r="6">
      <c r="A6" s="4" t="inlineStr">
        <is>
          <t>Fungsi densitas normal f(x)</t>
        </is>
      </c>
      <c r="B6" s="14" t="inlineStr">
        <is>
          <t>f(x) = (1/(σ√(2π))) · exp(−½((x−μ)/σ)²)</t>
        </is>
      </c>
    </row>
    <row r="7">
      <c r="A7" s="4" t="inlineStr">
        <is>
          <t>Aturan empiris 68-95-99,7</t>
        </is>
      </c>
      <c r="B7" s="14" t="inlineStr">
        <is>
          <t>P(μ±1σ)≈0,68 ; P(μ±2σ)≈0,95 ; P(μ±3σ)≈0,997</t>
        </is>
      </c>
    </row>
    <row r="8">
      <c r="A8" s="4" t="inlineStr">
        <is>
          <t>PMF Binomial P(X=k)</t>
        </is>
      </c>
      <c r="B8" s="14" t="inlineStr">
        <is>
          <t>P(X=k) = C(n,k) · p^k · (1−p)^(n−k)</t>
        </is>
      </c>
    </row>
    <row r="9">
      <c r="A9" s="4" t="inlineStr">
        <is>
          <t>Koefisien binomial C(n,k)</t>
        </is>
      </c>
      <c r="B9" s="14" t="inlineStr">
        <is>
          <t>C(n,k) = n! / (k! · (n−k)!)</t>
        </is>
      </c>
    </row>
    <row r="10">
      <c r="A10" s="4" t="inlineStr">
        <is>
          <t>Rata-rata &amp; varians binomial</t>
        </is>
      </c>
      <c r="B10" s="14" t="inlineStr">
        <is>
          <t>E(X) = np ; Var(X) = np(1−p)</t>
        </is>
      </c>
    </row>
    <row r="11">
      <c r="A11" s="4" t="inlineStr">
        <is>
          <t>PMF Poisson P(X=k)</t>
        </is>
      </c>
      <c r="B11" s="14" t="inlineStr">
        <is>
          <t>P(X=k) = (e^(−λ) · λ^k) / k!</t>
        </is>
      </c>
    </row>
    <row r="12">
      <c r="A12" s="4" t="inlineStr">
        <is>
          <t>Rata-rata &amp; varians Poisson</t>
        </is>
      </c>
      <c r="B12" s="14" t="inlineStr">
        <is>
          <t>E(X) = λ ; Var(X) = λ</t>
        </is>
      </c>
    </row>
    <row r="14" ht="22" customHeight="1">
      <c r="A14" s="3" t="inlineStr">
        <is>
          <t>FUNGSI EXCEL (padanan)</t>
        </is>
      </c>
    </row>
    <row r="15">
      <c r="A15" s="15">
        <f>NORM.DIST(x; μ; σ; TRUE)</f>
        <v/>
      </c>
      <c r="B15" s="16" t="inlineStr">
        <is>
          <t>P(X ≤ x) kumulatif untuk normal</t>
        </is>
      </c>
    </row>
    <row r="16">
      <c r="A16" s="15">
        <f>NORM.DIST(x; μ; σ; FALSE)</f>
        <v/>
      </c>
      <c r="B16" s="16" t="inlineStr">
        <is>
          <t>f(x) nilai densitas (TINGGI kurva, bukan peluang)</t>
        </is>
      </c>
    </row>
    <row r="17">
      <c r="A17" s="15">
        <f>NORM.S.DIST(z; TRUE)</f>
        <v/>
      </c>
      <c r="B17" s="16" t="inlineStr">
        <is>
          <t>P(Z ≤ z) untuk normal standar N(0,1)</t>
        </is>
      </c>
    </row>
    <row r="18">
      <c r="A18" s="15">
        <f>NORM.S.INV(probabilitas)</f>
        <v/>
      </c>
      <c r="B18" s="16" t="inlineStr">
        <is>
          <t>z dengan luas kumulatif = probabilitas</t>
        </is>
      </c>
    </row>
    <row r="19">
      <c r="A19" s="15">
        <f>NORM.INV(p; μ; σ)</f>
        <v/>
      </c>
      <c r="B19" s="16" t="inlineStr">
        <is>
          <t>x dengan luas kumulatif = p</t>
        </is>
      </c>
    </row>
    <row r="20">
      <c r="A20" s="15">
        <f>STANDARDIZE(x; μ; σ)</f>
        <v/>
      </c>
      <c r="B20" s="16" t="inlineStr">
        <is>
          <t>z-score = (x − μ)/σ</t>
        </is>
      </c>
    </row>
    <row r="21">
      <c r="A21" s="15">
        <f>BINOM.DIST(k; n; p; FALSE)</f>
        <v/>
      </c>
      <c r="B21" s="16" t="inlineStr">
        <is>
          <t>P(X = k) titik binomial (PMF)</t>
        </is>
      </c>
    </row>
    <row r="22">
      <c r="A22" s="15">
        <f>BINOM.DIST(k; n; p; TRUE)</f>
        <v/>
      </c>
      <c r="B22" s="16" t="inlineStr">
        <is>
          <t>P(X ≤ k) kumulatif binomial (CDF)</t>
        </is>
      </c>
    </row>
    <row r="23">
      <c r="A23" s="15">
        <f>BINOM.INV(n; p; probabilitas)</f>
        <v/>
      </c>
      <c r="B23" s="16" t="inlineStr">
        <is>
          <t>k terkecil sehingga P(X ≤ k) ≥ probabilitas</t>
        </is>
      </c>
    </row>
    <row r="24">
      <c r="A24" s="15">
        <f>POISSON.DIST(k; λ; FALSE)</f>
        <v/>
      </c>
      <c r="B24" s="16" t="inlineStr">
        <is>
          <t>P(X = k) titik Poisson (PMF)</t>
        </is>
      </c>
    </row>
    <row r="25">
      <c r="A25" s="15">
        <f>POISSON.DIST(k; λ; TRUE)</f>
        <v/>
      </c>
      <c r="B25" s="16" t="inlineStr">
        <is>
          <t>P(X ≤ k) kumulatif Poisson (CDF)</t>
        </is>
      </c>
    </row>
    <row r="26">
      <c r="A26" s="15">
        <f>COMBIN(n; k)</f>
        <v/>
      </c>
      <c r="B26" s="16" t="inlineStr">
        <is>
          <t>koefisien binomial C(n,k)</t>
        </is>
      </c>
    </row>
    <row r="27">
      <c r="A27" s="15">
        <f>FACT(n)</f>
        <v/>
      </c>
      <c r="B27" s="16" t="inlineStr">
        <is>
          <t>n faktorial (n!)</t>
        </is>
      </c>
    </row>
    <row r="28">
      <c r="A28" s="15">
        <f>EXP(x)</f>
        <v/>
      </c>
      <c r="B28" s="16" t="inlineStr">
        <is>
          <t>e^x — dipakai di suku e^(−λ) Poisson</t>
        </is>
      </c>
    </row>
    <row r="30" ht="22" customHeight="1">
      <c r="A30" s="3" t="inlineStr">
        <is>
          <t>DIAGRAM PEMILIHAN DISTRIBUSI</t>
        </is>
      </c>
    </row>
    <row r="31">
      <c r="A31" s="17" t="inlineStr">
        <is>
          <t>Mengukur nilai kontinu (cm, kg, °C)</t>
        </is>
      </c>
      <c r="B31" s="18" t="inlineStr">
        <is>
          <t>→ NORMAL</t>
        </is>
      </c>
    </row>
    <row r="32">
      <c r="A32" s="17" t="inlineStr">
        <is>
          <t>Menghitung keberhasilan dari n percobaan tetap, p diketahui</t>
        </is>
      </c>
      <c r="B32" s="18" t="inlineStr">
        <is>
          <t>→ BINOMIAL</t>
        </is>
      </c>
    </row>
    <row r="33">
      <c r="A33" s="17" t="inlineStr">
        <is>
          <t>Menghitung kejadian dalam selang waktu/ruang, laju λ diketahui</t>
        </is>
      </c>
      <c r="B33" s="18" t="inlineStr">
        <is>
          <t>→ POISSON</t>
        </is>
      </c>
    </row>
    <row r="34">
      <c r="A34" s="17" t="inlineStr">
        <is>
          <t>Binomial dengan n besar &amp; p sangat kecil</t>
        </is>
      </c>
      <c r="B34" s="18" t="inlineStr">
        <is>
          <t>→ POISSON sebagai hampiran (λ = np)</t>
        </is>
      </c>
    </row>
  </sheetData>
  <mergeCells count="5">
    <mergeCell ref="A4:B4"/>
    <mergeCell ref="A30:B30"/>
    <mergeCell ref="A2:B2"/>
    <mergeCell ref="A14:B14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2026-07-18T15:21:06Z</dcterms:created>
  <dcterms:modified xmlns:dcterms="http://purl.org/dc/terms/" xmlns:xsi="http://www.w3.org/2001/XMLSchema-instance" xsi:type="dcterms:W3CDTF">2026-07-18T15:21:06Z</dcterms:modified>
</cp:coreProperties>
</file>