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_PETUNJUK" sheetId="1" state="visible" r:id="rId1"/>
    <sheet xmlns:r="http://schemas.openxmlformats.org/officeDocument/2006/relationships" name="2_CI_MEAN_Z" sheetId="2" state="visible" r:id="rId2"/>
    <sheet xmlns:r="http://schemas.openxmlformats.org/officeDocument/2006/relationships" name="3_CI_MEAN_T" sheetId="3" state="visible" r:id="rId3"/>
    <sheet xmlns:r="http://schemas.openxmlformats.org/officeDocument/2006/relationships" name="4_CI_PROPORTION" sheetId="4" state="visible" r:id="rId4"/>
    <sheet xmlns:r="http://schemas.openxmlformats.org/officeDocument/2006/relationships" name="5_CI_DIFF_MEANS" sheetId="5" state="visible" r:id="rId5"/>
    <sheet xmlns:r="http://schemas.openxmlformats.org/officeDocument/2006/relationships" name="6_SAMPLE_SIZE" sheetId="6" state="visible" r:id="rId6"/>
    <sheet xmlns:r="http://schemas.openxmlformats.org/officeDocument/2006/relationships" name="7_CONTOH_PENGELUARAN" sheetId="7" state="visible" r:id="rId7"/>
    <sheet xmlns:r="http://schemas.openxmlformats.org/officeDocument/2006/relationships" name="8_CONTOH_KEPUASAN" sheetId="8" state="visible" r:id="rId8"/>
    <sheet xmlns:r="http://schemas.openxmlformats.org/officeDocument/2006/relationships" name="9_RUMUS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0"/>
    <numFmt numFmtId="165" formatCode="0.0%"/>
    <numFmt numFmtId="166" formatCode="#,##0.0000"/>
    <numFmt numFmtId="167" formatCode="#,##0.0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i val="1"/>
      <color rgb="00555555"/>
      <sz val="10"/>
    </font>
    <font>
      <name val="Calibri"/>
      <b val="1"/>
      <color rgb="00000000"/>
      <sz val="11"/>
    </font>
    <font>
      <name val="Calibri"/>
      <color rgb="00000000"/>
      <sz val="11"/>
    </font>
    <font>
      <name val="Calibri"/>
      <b val="1"/>
      <color rgb="001F4E79"/>
      <sz val="11"/>
    </font>
    <font>
      <name val="Calibri"/>
      <b val="1"/>
      <color rgb="001B5E20"/>
      <sz val="12"/>
    </font>
    <font>
      <name val="Calibri"/>
      <color rgb="001F4E79"/>
      <sz val="11"/>
    </font>
  </fonts>
  <fills count="7">
    <fill>
      <patternFill/>
    </fill>
    <fill>
      <patternFill patternType="gray125"/>
    </fill>
    <fill>
      <patternFill patternType="solid">
        <fgColor rgb="0000C853"/>
      </patternFill>
    </fill>
    <fill>
      <patternFill patternType="solid">
        <fgColor rgb="00E8F5E9"/>
      </patternFill>
    </fill>
    <fill>
      <patternFill patternType="solid">
        <fgColor rgb="00F5F5F5"/>
      </patternFill>
    </fill>
    <fill>
      <patternFill patternType="solid">
        <fgColor rgb="00EAF2FA"/>
      </patternFill>
    </fill>
    <fill>
      <patternFill patternType="solid">
        <fgColor rgb="00C8E6C9"/>
      </patternFill>
    </fill>
  </fills>
  <borders count="6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  <border>
      <left/>
      <right/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 style="thin">
        <color rgb="00BBBBBB"/>
      </bottom>
      <diagonal/>
    </border>
    <border>
      <left/>
      <right/>
      <top style="thin">
        <color rgb="00BBBBBB"/>
      </top>
      <bottom style="thin">
        <color rgb="00BBBBBB"/>
      </bottom>
      <diagonal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 wrapText="1"/>
    </xf>
    <xf numFmtId="164" fontId="7" fillId="5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3" fontId="7" fillId="5" borderId="1" applyAlignment="1" pivotButton="0" quotePrefix="0" xfId="0">
      <alignment horizontal="center" vertical="center" wrapText="1"/>
    </xf>
    <xf numFmtId="165" fontId="7" fillId="5" borderId="1" applyAlignment="1" pivotButton="0" quotePrefix="0" xfId="0">
      <alignment horizontal="center" vertical="center" wrapText="1"/>
    </xf>
    <xf numFmtId="10" fontId="4" fillId="0" borderId="1" applyAlignment="1" pivotButton="0" quotePrefix="0" xfId="0">
      <alignment horizontal="center" vertical="center" wrapText="1"/>
    </xf>
    <xf numFmtId="166" fontId="4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166" fontId="2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164" fontId="6" fillId="6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right" vertical="center"/>
    </xf>
    <xf numFmtId="0" fontId="6" fillId="6" borderId="1" applyAlignment="1" pivotButton="0" quotePrefix="0" xfId="0">
      <alignment horizontal="center" vertical="center" wrapText="1"/>
    </xf>
    <xf numFmtId="3" fontId="4" fillId="0" borderId="1" applyAlignment="1" pivotButton="0" quotePrefix="0" xfId="0">
      <alignment horizontal="center" vertical="center" wrapText="1"/>
    </xf>
    <xf numFmtId="10" fontId="6" fillId="6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0" fillId="0" borderId="4" pivotButton="0" quotePrefix="0" xfId="0"/>
    <xf numFmtId="164" fontId="4" fillId="0" borderId="1" applyAlignment="1" pivotButton="0" quotePrefix="0" xfId="0">
      <alignment horizontal="center" vertical="center" wrapText="1"/>
    </xf>
    <xf numFmtId="4" fontId="4" fillId="0" borderId="1" applyAlignment="1" pivotButton="0" quotePrefix="0" xfId="0">
      <alignment horizontal="center" vertical="center" wrapText="1"/>
    </xf>
    <xf numFmtId="3" fontId="6" fillId="6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167" fontId="4" fillId="0" borderId="1" applyAlignment="1" pivotButton="0" quotePrefix="0" xfId="0">
      <alignment horizontal="center" vertical="center" wrapText="1"/>
    </xf>
    <xf numFmtId="167" fontId="3" fillId="0" borderId="1" applyAlignment="1" pivotButton="0" quotePrefix="0" xfId="0">
      <alignment horizontal="center" vertical="center" wrapText="1"/>
    </xf>
    <xf numFmtId="0" fontId="0" fillId="0" borderId="5" pivotButton="0" quotePrefix="0" xfId="0"/>
    <xf numFmtId="165" fontId="4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2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78" customWidth="1" min="3" max="3"/>
  </cols>
  <sheetData>
    <row r="2" ht="26" customHeight="1">
      <c r="B2" s="1" t="inlineStr">
        <is>
          <t>SELANG KEPERCAYAAN (CONFIDENCE INTERVAL) — KALKULATOR</t>
        </is>
      </c>
    </row>
    <row r="3" ht="18" customHeight="1">
      <c r="B3" s="2" t="inlineStr">
        <is>
          <t>CI untuk mean (z &amp; t), proportion, difference of means, sample size · semua formula hidup</t>
        </is>
      </c>
    </row>
    <row r="5">
      <c r="B5" s="3" t="inlineStr">
        <is>
          <t>CARA PAKAI:</t>
        </is>
      </c>
    </row>
    <row r="6">
      <c r="B6" s="4" t="inlineStr">
        <is>
          <t>1. Pilih sheet</t>
        </is>
      </c>
      <c r="C6" s="5" t="inlineStr">
        <is>
          <t>Klik tab sesuai kasus: mean (σ diketahui → z, σ tidak → t), proportion, atau difference of means.</t>
        </is>
      </c>
    </row>
    <row r="7">
      <c r="B7" s="4" t="inlineStr">
        <is>
          <t>2. Isi sel BIRU</t>
        </is>
      </c>
      <c r="C7" s="5" t="inlineStr">
        <is>
          <t>Input ditandai latar biru muda + angka biru. Ubah hanya sel ini. Jumlah data boleh diketik manual atau ditarik dari ringkasan.</t>
        </is>
      </c>
    </row>
    <row r="8">
      <c r="B8" s="4" t="inlineStr">
        <is>
          <t>3. Baca sel HIJAU</t>
        </is>
      </c>
      <c r="C8" s="5" t="inlineStr">
        <is>
          <t>Output kunci (margin galat, batas bawah, batas atas) tampil di latar hijau. Semua dihitung ulang otomatis.</t>
        </is>
      </c>
    </row>
    <row r="9">
      <c r="B9" s="4" t="inlineStr">
        <is>
          <t>4. Sheet 6_SAMPLE_SIZE</t>
        </is>
      </c>
      <c r="C9" s="5" t="inlineStr">
        <is>
          <t>Punya target margin galat? Hitung berapa sampel yang dibutuhkan untuk mean maupun proportion.</t>
        </is>
      </c>
    </row>
    <row r="10">
      <c r="B10" s="4" t="inlineStr">
        <is>
          <t>5. Sheet 7 &amp; 8</t>
        </is>
      </c>
      <c r="C10" s="5" t="inlineStr">
        <is>
          <t>Dua contoh lengkap: pengeluaran rumah tangga (mean) dan survei kepuasan (proportion).</t>
        </is>
      </c>
    </row>
    <row r="12">
      <c r="B12" s="3" t="inlineStr">
        <is>
          <t>LEGENDA WARNA:</t>
        </is>
      </c>
    </row>
    <row r="13">
      <c r="B13" s="6" t="inlineStr">
        <is>
          <t>Input ( Anda isi )</t>
        </is>
      </c>
      <c r="C13" s="5" t="inlineStr">
        <is>
          <t>Sel berlatar biru muda dengan angka biru = silakan diubah.</t>
        </is>
      </c>
    </row>
    <row r="14">
      <c r="B14" s="7" t="inlineStr">
        <is>
          <t>Hasil kunci</t>
        </is>
      </c>
      <c r="C14" s="5" t="inlineStr">
        <is>
          <t>Sel berlatar hijau = output utama: margin galat, batas bawah/atas.</t>
        </is>
      </c>
    </row>
    <row r="15">
      <c r="B15" s="5" t="inlineStr">
        <is>
          <t>Formula perantara</t>
        </is>
      </c>
      <c r="C15" s="5" t="inlineStr">
        <is>
          <t>Sel hitam biasa = langkah perhitungan (SE, nilai kritis, dll).</t>
        </is>
      </c>
    </row>
    <row r="17">
      <c r="B17" s="3" t="inlineStr">
        <is>
          <t>RUMUS INTI:</t>
        </is>
      </c>
    </row>
    <row r="18">
      <c r="B18" s="4" t="inlineStr">
        <is>
          <t>CI mean (z)</t>
        </is>
      </c>
      <c r="C18" s="5" t="inlineStr">
        <is>
          <t>x̄ ± z* · σ/√n        →  CONFIDENCE.NORM(α; σ; n)</t>
        </is>
      </c>
    </row>
    <row r="19">
      <c r="B19" s="4" t="inlineStr">
        <is>
          <t>CI mean (t)</t>
        </is>
      </c>
      <c r="C19" s="5" t="inlineStr">
        <is>
          <t>x̄ ± t* · s/√n        →  CONFIDENCE.T(α; s; n)</t>
        </is>
      </c>
    </row>
    <row r="20">
      <c r="B20" s="4" t="inlineStr">
        <is>
          <t>CI proportion</t>
        </is>
      </c>
      <c r="C20" s="5" t="inlineStr">
        <is>
          <t>p̂ ± z* · √(p̂(1−p̂)/n)    (Wald);  Wilson lebih akurat untuk n kecil/p̂ ekstrem</t>
        </is>
      </c>
    </row>
    <row r="21">
      <c r="B21" s="4" t="inlineStr">
        <is>
          <t>CI diff means</t>
        </is>
      </c>
      <c r="C21" s="5" t="inlineStr">
        <is>
          <t>(x̄₁ − x̄₂) ± t* · √(s₁²/n₁ + s₂²/n₂)    (Welch)</t>
        </is>
      </c>
    </row>
    <row r="22">
      <c r="B22" s="4" t="inlineStr">
        <is>
          <t>Sample size mean</t>
        </is>
      </c>
      <c r="C22" s="5" t="inlineStr">
        <is>
          <t>n = (z* · σ / E)²</t>
        </is>
      </c>
    </row>
    <row r="23">
      <c r="B23" s="4" t="inlineStr">
        <is>
          <t>Sample size proportion</t>
        </is>
      </c>
      <c r="C23" s="5" t="inlineStr">
        <is>
          <t>n = p̂(1−p̂) · (z*/E)²    (pakai p̂ = 0,5 untuk worst-case)</t>
        </is>
      </c>
    </row>
    <row r="25">
      <c r="B25" s="3" t="inlineStr">
        <is>
          <t>INTERPRETASI YANG BENAR (penting!):</t>
        </is>
      </c>
    </row>
    <row r="26">
      <c r="B26" s="8" t="inlineStr">
        <is>
          <t>•  CI 95% berarti: bila prosedur ini diulang berkali-kali, ~95% selang yang dibuat akan memuat parameter sebenarnya.</t>
        </is>
      </c>
    </row>
    <row r="27">
      <c r="B27" s="8" t="inlineStr">
        <is>
          <t>•  CI BUKAN '95% peluang parameter ada di selang ini'. Begitu selang terbentuk, parameter ada di dalamnya atau tidak — tidak ada peluang.</t>
        </is>
      </c>
    </row>
    <row r="28">
      <c r="B28" s="8" t="inlineStr">
        <is>
          <t>•  Lebar selang ⊥ kebenaran: selang lebar tetap bisa benar; selang sempit tetap bisa meleset.</t>
        </is>
      </c>
    </row>
  </sheetData>
  <mergeCells count="5">
    <mergeCell ref="B2:C2"/>
    <mergeCell ref="B3:C3"/>
    <mergeCell ref="B28:C28"/>
    <mergeCell ref="B26:C26"/>
    <mergeCell ref="B27:C2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2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" customWidth="1" min="1" max="1"/>
    <col width="34" customWidth="1" min="2" max="2"/>
    <col width="16" customWidth="1" min="3" max="3"/>
    <col width="60" customWidth="1" min="4" max="4"/>
  </cols>
  <sheetData>
    <row r="2" ht="26" customHeight="1">
      <c r="B2" s="1" t="inlineStr">
        <is>
          <t>CI UNTUK MEAN — σ DIKETAHUI (z-interval)</t>
        </is>
      </c>
    </row>
    <row r="3" ht="18" customHeight="1">
      <c r="B3" s="2" t="inlineStr">
        <is>
          <t>Pakai saat simpangan baku populasi σ benar-benar diketahui (jarang). Input biru → output hijau.</t>
        </is>
      </c>
    </row>
    <row r="4">
      <c r="B4" s="9" t="inlineStr">
        <is>
          <t>INPUT</t>
        </is>
      </c>
    </row>
    <row r="5">
      <c r="B5" s="5" t="inlineStr">
        <is>
          <t>Rata-rata sampel  x̄</t>
        </is>
      </c>
      <c r="C5" s="10" t="n">
        <v>499.3</v>
      </c>
      <c r="D5" s="11" t="inlineStr">
        <is>
          <t>contoh: botol 499,3 ml</t>
        </is>
      </c>
    </row>
    <row r="6">
      <c r="B6" s="5" t="inlineStr">
        <is>
          <t>Simp. baku populasi  σ</t>
        </is>
      </c>
      <c r="C6" s="10" t="n">
        <v>1.2</v>
      </c>
      <c r="D6" s="11" t="inlineStr">
        <is>
          <t>diketahui dari catatan historis</t>
        </is>
      </c>
    </row>
    <row r="7">
      <c r="B7" s="5" t="inlineStr">
        <is>
          <t>Ukuran sampel  n</t>
        </is>
      </c>
      <c r="C7" s="12" t="n">
        <v>36</v>
      </c>
      <c r="D7" s="11" t="inlineStr">
        <is>
          <t>banyak data</t>
        </is>
      </c>
    </row>
    <row r="8">
      <c r="B8" s="5" t="inlineStr">
        <is>
          <t>Tingkat kepercayaan  (1−α)</t>
        </is>
      </c>
      <c r="C8" s="13" t="n">
        <v>0.95</v>
      </c>
      <c r="D8" s="11" t="inlineStr">
        <is>
          <t>0,90 / 0,95 / 0,99</t>
        </is>
      </c>
    </row>
    <row r="10">
      <c r="B10" s="9" t="inlineStr">
        <is>
          <t>PERHITUNGAN</t>
        </is>
      </c>
    </row>
    <row r="11">
      <c r="B11" s="5" t="inlineStr">
        <is>
          <t>Taraf signifikansi  α</t>
        </is>
      </c>
      <c r="C11" s="14">
        <f>1-C8</f>
        <v/>
      </c>
    </row>
    <row r="12">
      <c r="B12" s="5" t="inlineStr">
        <is>
          <t>Galat baku  SE = σ/√n</t>
        </is>
      </c>
      <c r="C12" s="15">
        <f>C6/SQRT(C7)</f>
        <v/>
      </c>
    </row>
    <row r="13">
      <c r="B13" s="5" t="inlineStr">
        <is>
          <t>Nilai kritis  z* = NORM.S.INV(1−α/2)</t>
        </is>
      </c>
      <c r="C13" s="15">
        <f>NORM.S.INV(1-(1-C8)/2)</f>
        <v/>
      </c>
    </row>
    <row r="14">
      <c r="B14" s="5" t="inlineStr">
        <is>
          <t>Margin galat  ME = z* · SE</t>
        </is>
      </c>
      <c r="C14" s="15">
        <f>C13*C12</f>
        <v/>
      </c>
    </row>
    <row r="15">
      <c r="B15" s="16" t="inlineStr">
        <is>
          <t>Cek: CONFIDENCE.NORM(α; σ; n) = ME</t>
        </is>
      </c>
      <c r="C15" s="17">
        <f>CONFIDENCE.NORM((1-C8),C6,C7)</f>
        <v/>
      </c>
    </row>
    <row r="17">
      <c r="B17" s="9" t="inlineStr">
        <is>
          <t>HASIL SELANG</t>
        </is>
      </c>
    </row>
    <row r="18">
      <c r="B18" s="18" t="inlineStr">
        <is>
          <t>Batas bawah  x̄ − ME</t>
        </is>
      </c>
      <c r="C18" s="19">
        <f>C5-C14</f>
        <v/>
      </c>
    </row>
    <row r="19">
      <c r="B19" s="18" t="inlineStr">
        <is>
          <t>Batas atas  x̄ + ME</t>
        </is>
      </c>
      <c r="C19" s="19">
        <f>C5+C14</f>
        <v/>
      </c>
    </row>
    <row r="20">
      <c r="B20" s="20" t="inlineStr">
        <is>
          <t>Selang 95%:</t>
        </is>
      </c>
      <c r="C20" s="21">
        <f>TEXT(C18,"0.000")&amp;"  s/d  "&amp;TEXT(C19,"0.000")</f>
        <v/>
      </c>
    </row>
    <row r="22">
      <c r="B22" s="11" t="inlineStr">
        <is>
          <t>Tafsir: dengan prosedur ini, ±95% selang yang dibuat memuat μ sebenarnya.</t>
        </is>
      </c>
    </row>
  </sheetData>
  <mergeCells count="6">
    <mergeCell ref="B10:D10"/>
    <mergeCell ref="B3:D3"/>
    <mergeCell ref="B22:D22"/>
    <mergeCell ref="B4:D4"/>
    <mergeCell ref="B17:D17"/>
    <mergeCell ref="B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D23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" customWidth="1" min="1" max="1"/>
    <col width="34" customWidth="1" min="2" max="2"/>
    <col width="16" customWidth="1" min="3" max="3"/>
    <col width="60" customWidth="1" min="4" max="4"/>
  </cols>
  <sheetData>
    <row r="2" ht="26" customHeight="1">
      <c r="B2" s="1" t="inlineStr">
        <is>
          <t>CI UNTUK MEAN — σ TIDAK DIKETAHUI (t-interval)</t>
        </is>
      </c>
    </row>
    <row r="3" ht="18" customHeight="1">
      <c r="B3" s="2" t="inlineStr">
        <is>
          <t>Pilihan DEFAULT riset. df = n−1. Kompensasi ketidakpastian karena menaksir σ dengan s.</t>
        </is>
      </c>
    </row>
    <row r="4">
      <c r="B4" s="9" t="inlineStr">
        <is>
          <t>INPUT</t>
        </is>
      </c>
    </row>
    <row r="5">
      <c r="B5" s="5" t="inlineStr">
        <is>
          <t>Rata-rata sampel  x̄</t>
        </is>
      </c>
      <c r="C5" s="10" t="n">
        <v>3.15</v>
      </c>
      <c r="D5" s="11" t="inlineStr">
        <is>
          <t>contoh: IPK rata-rata 3,15</t>
        </is>
      </c>
    </row>
    <row r="6">
      <c r="B6" s="5" t="inlineStr">
        <is>
          <t>Simp. baku sampel  s</t>
        </is>
      </c>
      <c r="C6" s="10" t="n">
        <v>0.35</v>
      </c>
      <c r="D6" s="11" t="inlineStr">
        <is>
          <t>dari =STDEV.S(...)</t>
        </is>
      </c>
    </row>
    <row r="7">
      <c r="B7" s="5" t="inlineStr">
        <is>
          <t>Ukuran sampel  n</t>
        </is>
      </c>
      <c r="C7" s="12" t="n">
        <v>100</v>
      </c>
      <c r="D7" s="11" t="inlineStr">
        <is>
          <t>banyak data</t>
        </is>
      </c>
    </row>
    <row r="8">
      <c r="B8" s="5" t="inlineStr">
        <is>
          <t>Tingkat kepercayaan  (1−α)</t>
        </is>
      </c>
      <c r="C8" s="13" t="n">
        <v>0.95</v>
      </c>
      <c r="D8" s="11" t="inlineStr">
        <is>
          <t>0,90 / 0,95 / 0,99</t>
        </is>
      </c>
    </row>
    <row r="10">
      <c r="B10" s="9" t="inlineStr">
        <is>
          <t>PERHITUNGAN</t>
        </is>
      </c>
    </row>
    <row r="11">
      <c r="B11" s="5" t="inlineStr">
        <is>
          <t>Taraf signifikansi  α</t>
        </is>
      </c>
      <c r="C11" s="14">
        <f>1-C8</f>
        <v/>
      </c>
    </row>
    <row r="12">
      <c r="B12" s="5" t="inlineStr">
        <is>
          <t>Derajat bebas  df = n−1</t>
        </is>
      </c>
      <c r="C12" s="22">
        <f>C7-1</f>
        <v/>
      </c>
    </row>
    <row r="13">
      <c r="B13" s="5" t="inlineStr">
        <is>
          <t>Galat baku  SE = s/√n</t>
        </is>
      </c>
      <c r="C13" s="15">
        <f>C6/SQRT(C7)</f>
        <v/>
      </c>
    </row>
    <row r="14">
      <c r="B14" s="5" t="inlineStr">
        <is>
          <t>Nilai kritis  t* = T.INV.2T(α; df)</t>
        </is>
      </c>
      <c r="C14" s="15">
        <f>T.INV.2T((1-C8),C12)</f>
        <v/>
      </c>
    </row>
    <row r="15">
      <c r="B15" s="5" t="inlineStr">
        <is>
          <t>Margin galat  ME = t* · SE</t>
        </is>
      </c>
      <c r="C15" s="15">
        <f>C14*C13</f>
        <v/>
      </c>
    </row>
    <row r="16">
      <c r="B16" s="16" t="inlineStr">
        <is>
          <t>Cek: CONFIDENCE.T(α; s; n) = ME</t>
        </is>
      </c>
      <c r="C16" s="17">
        <f>CONFIDENCE.T((1-C8),C6,C7)</f>
        <v/>
      </c>
    </row>
    <row r="18">
      <c r="B18" s="9" t="inlineStr">
        <is>
          <t>HASIL SELANG</t>
        </is>
      </c>
    </row>
    <row r="19">
      <c r="B19" s="18" t="inlineStr">
        <is>
          <t>Batas bawah  x̄ − ME</t>
        </is>
      </c>
      <c r="C19" s="19">
        <f>C5-C15</f>
        <v/>
      </c>
    </row>
    <row r="20">
      <c r="B20" s="18" t="inlineStr">
        <is>
          <t>Batas atas  x̄ + ME</t>
        </is>
      </c>
      <c r="C20" s="19">
        <f>C5+C15</f>
        <v/>
      </c>
    </row>
    <row r="21">
      <c r="B21" s="20" t="inlineStr">
        <is>
          <t>Selang 95%:</t>
        </is>
      </c>
      <c r="C21" s="21">
        <f>TEXT(C19,"0.000")&amp;"  s/d  "&amp;TEXT(C20,"0.000")</f>
        <v/>
      </c>
    </row>
    <row r="23">
      <c r="B23" s="11" t="inlineStr">
        <is>
          <t>Bandingkan z*: bila n besar, t* ≈ z* (1,96).</t>
        </is>
      </c>
    </row>
  </sheetData>
  <mergeCells count="6">
    <mergeCell ref="B10:D10"/>
    <mergeCell ref="B3:D3"/>
    <mergeCell ref="B23:D23"/>
    <mergeCell ref="B4:D4"/>
    <mergeCell ref="B18:D18"/>
    <mergeCell ref="B2:D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D2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" customWidth="1" min="1" max="1"/>
    <col width="38" customWidth="1" min="2" max="2"/>
    <col width="16" customWidth="1" min="3" max="3"/>
    <col width="56" customWidth="1" min="4" max="4"/>
  </cols>
  <sheetData>
    <row r="2" ht="26" customHeight="1">
      <c r="B2" s="1" t="inlineStr">
        <is>
          <t>CI UNTUK PROPORSI (PROPORTION)</t>
        </is>
      </c>
    </row>
    <row r="3" ht="18" customHeight="1">
      <c r="B3" s="2" t="inlineStr">
        <is>
          <t>Estimasi proporsi populasi p dari p̂. Wald (klasik) + Wilson (lebih akurat bila n kecil atau p̂ ekstrem).</t>
        </is>
      </c>
    </row>
    <row r="4">
      <c r="B4" s="9" t="inlineStr">
        <is>
          <t>INPUT</t>
        </is>
      </c>
    </row>
    <row r="5">
      <c r="B5" s="5" t="inlineStr">
        <is>
          <t>Jumlah sukses (kejadian)  x</t>
        </is>
      </c>
      <c r="C5" s="12" t="n">
        <v>162</v>
      </c>
      <c r="D5" s="11" t="inlineStr">
        <is>
          <t>banyak yang 'puas'</t>
        </is>
      </c>
    </row>
    <row r="6">
      <c r="B6" s="5" t="inlineStr">
        <is>
          <t>Ukuran sampel  n</t>
        </is>
      </c>
      <c r="C6" s="12" t="n">
        <v>200</v>
      </c>
      <c r="D6" s="11" t="inlineStr">
        <is>
          <t>total responden</t>
        </is>
      </c>
    </row>
    <row r="7">
      <c r="B7" s="5" t="inlineStr">
        <is>
          <t>Tingkat kepercayaan  (1−α)</t>
        </is>
      </c>
      <c r="C7" s="13" t="n">
        <v>0.95</v>
      </c>
      <c r="D7" s="11" t="inlineStr">
        <is>
          <t>0,90 / 0,95 / 0,99</t>
        </is>
      </c>
    </row>
    <row r="9">
      <c r="B9" s="9" t="inlineStr">
        <is>
          <t>PERHITUNGAN</t>
        </is>
      </c>
    </row>
    <row r="10">
      <c r="B10" s="5" t="inlineStr">
        <is>
          <t>Taraf signifikansi  α</t>
        </is>
      </c>
      <c r="C10" s="14">
        <f>1-C7</f>
        <v/>
      </c>
    </row>
    <row r="11">
      <c r="B11" s="5" t="inlineStr">
        <is>
          <t>Proporsi sampel  p̂ = x/n</t>
        </is>
      </c>
      <c r="C11" s="14">
        <f>C5/C6</f>
        <v/>
      </c>
    </row>
    <row r="12">
      <c r="B12" s="5" t="inlineStr">
        <is>
          <t>Nilai kritis  z* = NORM.S.INV(1−α/2)</t>
        </is>
      </c>
      <c r="C12" s="15">
        <f>NORM.S.INV(1-(1-C7)/2)</f>
        <v/>
      </c>
    </row>
    <row r="13">
      <c r="B13" s="5" t="inlineStr">
        <is>
          <t>SE (Wald) = √(p̂(1−p̂)/n)</t>
        </is>
      </c>
      <c r="C13" s="15">
        <f>SQRT(C11*(1-C11)/C6)</f>
        <v/>
      </c>
    </row>
    <row r="14">
      <c r="B14" s="5" t="inlineStr">
        <is>
          <t>Margin galat (Wald)  ME = z*·SE</t>
        </is>
      </c>
      <c r="C14" s="15">
        <f>C12*C13</f>
        <v/>
      </c>
    </row>
    <row r="16">
      <c r="B16" s="9" t="inlineStr">
        <is>
          <t>SELANG WALD (p̂ ± z*·SE)</t>
        </is>
      </c>
    </row>
    <row r="17">
      <c r="B17" s="18" t="inlineStr">
        <is>
          <t>Batas bawah</t>
        </is>
      </c>
      <c r="C17" s="23">
        <f>C11-C14</f>
        <v/>
      </c>
    </row>
    <row r="18">
      <c r="B18" s="18" t="inlineStr">
        <is>
          <t>Batas atas</t>
        </is>
      </c>
      <c r="C18" s="23">
        <f>C11+C14</f>
        <v/>
      </c>
    </row>
    <row r="19">
      <c r="B19" s="20" t="inlineStr">
        <is>
          <t>Selang Wald 95%:</t>
        </is>
      </c>
      <c r="C19" s="21">
        <f>TEXT(C17,"0.0%")&amp;"  s/d  "&amp;TEXT(C18,"0.0%")</f>
        <v/>
      </c>
    </row>
    <row r="21">
      <c r="B21" s="9" t="inlineStr">
        <is>
          <t>SELANG WILSON (lebih akurat)</t>
        </is>
      </c>
    </row>
    <row r="22">
      <c r="B22" s="5" t="inlineStr">
        <is>
          <t>Pusat Wilson</t>
        </is>
      </c>
      <c r="C22" s="15">
        <f>(C11+C12^2/(2*C6))/(1+C12^2/C6)</f>
        <v/>
      </c>
    </row>
    <row r="23">
      <c r="B23" s="5" t="inlineStr">
        <is>
          <t>Setengah-lebar Wilson</t>
        </is>
      </c>
      <c r="C23" s="15">
        <f>(C12/(1+C12^2/C6))*SQRT(C11*(1-C11)/C6+C12^2/(4*C6^2))</f>
        <v/>
      </c>
    </row>
    <row r="24">
      <c r="B24" s="18" t="inlineStr">
        <is>
          <t>Batas bawah Wilson</t>
        </is>
      </c>
      <c r="C24" s="23">
        <f>C22-C23</f>
        <v/>
      </c>
    </row>
    <row r="25">
      <c r="B25" s="18" t="inlineStr">
        <is>
          <t>Batas atas Wilson</t>
        </is>
      </c>
      <c r="C25" s="23">
        <f>C22+C23</f>
        <v/>
      </c>
    </row>
    <row r="26">
      <c r="B26" s="20" t="inlineStr">
        <is>
          <t>Selang Wilson 95%:</t>
        </is>
      </c>
      <c r="C26" s="21">
        <f>TEXT(C24,"0.0%")&amp;"  s/d  "&amp;TEXT(C25,"0.0%")</f>
        <v/>
      </c>
    </row>
    <row r="28">
      <c r="B28" s="11" t="inlineStr">
        <is>
          <t>Wilson tetap valid saat p̂ dekat 0/1 atau n kecil; Wald bisa meleset di situ.</t>
        </is>
      </c>
    </row>
  </sheetData>
  <mergeCells count="7">
    <mergeCell ref="B28:D28"/>
    <mergeCell ref="B3:D3"/>
    <mergeCell ref="B4:D4"/>
    <mergeCell ref="B9:D9"/>
    <mergeCell ref="B2:D2"/>
    <mergeCell ref="B21:D21"/>
    <mergeCell ref="B16:D1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E2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" customWidth="1" min="1" max="1"/>
    <col width="40" customWidth="1" min="2" max="2"/>
    <col width="14" customWidth="1" min="3" max="3"/>
    <col width="14" customWidth="1" min="4" max="4"/>
    <col width="44" customWidth="1" min="5" max="5"/>
  </cols>
  <sheetData>
    <row r="2" ht="26" customHeight="1">
      <c r="B2" s="1" t="inlineStr">
        <is>
          <t>CI UNTUK SELISIH DUA MEAN (WELCH)</t>
        </is>
      </c>
    </row>
    <row r="3" ht="18" customHeight="1">
      <c r="B3" s="2" t="inlineStr">
        <is>
          <t>Selisih μ₁−μ₂ dari dua sampel independen, varians boleh berbeda. df Welch dihitung otomatis.</t>
        </is>
      </c>
    </row>
    <row r="4">
      <c r="B4" s="9" t="inlineStr">
        <is>
          <t>INPUT</t>
        </is>
      </c>
    </row>
    <row r="5">
      <c r="B5" s="24" t="inlineStr">
        <is>
          <t>Parameter</t>
        </is>
      </c>
      <c r="C5" s="24" t="inlineStr">
        <is>
          <t>Kelompok 1</t>
        </is>
      </c>
      <c r="D5" s="24" t="inlineStr">
        <is>
          <t>Kelompok 2</t>
        </is>
      </c>
      <c r="E5" s="24" t="inlineStr">
        <is>
          <t>Catatan</t>
        </is>
      </c>
    </row>
    <row r="6">
      <c r="B6" s="5" t="inlineStr">
        <is>
          <t>Rata-rata sampel  x̄</t>
        </is>
      </c>
      <c r="C6" s="10" t="n">
        <v>78.5</v>
      </c>
      <c r="D6" s="10" t="n">
        <v>82.09999999999999</v>
      </c>
      <c r="E6" s="16" t="inlineStr">
        <is>
          <t>mis. nilai ujian 2 kelas</t>
        </is>
      </c>
    </row>
    <row r="7">
      <c r="B7" s="5" t="inlineStr">
        <is>
          <t>Simp. baku sampel  s</t>
        </is>
      </c>
      <c r="C7" s="10" t="n">
        <v>8.199999999999999</v>
      </c>
      <c r="D7" s="10" t="n">
        <v>7.5</v>
      </c>
      <c r="E7" s="16">
        <f>STDEV.S(...)</f>
        <v/>
      </c>
    </row>
    <row r="8">
      <c r="B8" s="5" t="inlineStr">
        <is>
          <t>Ukuran sampel  n</t>
        </is>
      </c>
      <c r="C8" s="12" t="n">
        <v>35</v>
      </c>
      <c r="D8" s="12" t="n">
        <v>40</v>
      </c>
      <c r="E8" s="16" t="inlineStr">
        <is>
          <t>banyak data</t>
        </is>
      </c>
    </row>
    <row r="9">
      <c r="B9" s="5" t="inlineStr">
        <is>
          <t>Tingkat kepercayaan  (1−α)</t>
        </is>
      </c>
      <c r="C9" s="13" t="n">
        <v>0.95</v>
      </c>
      <c r="D9" s="8" t="inlineStr"/>
      <c r="E9" s="16" t="inlineStr">
        <is>
          <t>0,90 / 0,95 / 0,99</t>
        </is>
      </c>
    </row>
    <row r="11">
      <c r="B11" s="9" t="inlineStr">
        <is>
          <t>PERHITUNGAN</t>
        </is>
      </c>
    </row>
    <row r="12">
      <c r="B12" s="5" t="inlineStr">
        <is>
          <t>Taraf signifikansi  α</t>
        </is>
      </c>
      <c r="C12" s="14">
        <f>1-C9</f>
        <v/>
      </c>
      <c r="D12" s="25" t="n"/>
    </row>
    <row r="13">
      <c r="B13" s="5" t="inlineStr">
        <is>
          <t>Selisih mean  (x̄₁ − x̄₂)</t>
        </is>
      </c>
      <c r="C13" s="26">
        <f>C6-D6</f>
        <v/>
      </c>
      <c r="D13" s="25" t="n"/>
    </row>
    <row r="14">
      <c r="B14" s="5" t="inlineStr">
        <is>
          <t>Galat baku  SE = √(s₁²/n₁ + s₂²/n₂)</t>
        </is>
      </c>
      <c r="C14" s="15">
        <f>SQRT(C7^2/C8+D7^2/D8)</f>
        <v/>
      </c>
      <c r="D14" s="25" t="n"/>
    </row>
    <row r="15">
      <c r="B15" s="5" t="inlineStr">
        <is>
          <t>df Welch (Satterthwaite)</t>
        </is>
      </c>
      <c r="C15" s="27">
        <f>(C7^2/C8+D7^2/D8)^2/((C7^2/C8)^2/(C8-1)+(D7^2/D8)^2/(D8-1))</f>
        <v/>
      </c>
      <c r="D15" s="25" t="n"/>
    </row>
    <row r="16">
      <c r="B16" s="5" t="inlineStr">
        <is>
          <t>Nilai kritis  t* = T.INV.2T(α; df)</t>
        </is>
      </c>
      <c r="C16" s="15">
        <f>T.INV.2T((1-C9),INT(C15))</f>
        <v/>
      </c>
      <c r="D16" s="25" t="n"/>
    </row>
    <row r="17">
      <c r="B17" s="5" t="inlineStr">
        <is>
          <t>Margin galat  ME = t* · SE</t>
        </is>
      </c>
      <c r="C17" s="15">
        <f>C16*C14</f>
        <v/>
      </c>
      <c r="D17" s="25" t="n"/>
    </row>
    <row r="19">
      <c r="B19" s="9" t="inlineStr">
        <is>
          <t>HASIL SELANG (untuk μ₁ − μ₂)</t>
        </is>
      </c>
    </row>
    <row r="20">
      <c r="B20" s="18" t="inlineStr">
        <is>
          <t>Batas bawah</t>
        </is>
      </c>
      <c r="C20" s="19">
        <f>C13-C17</f>
        <v/>
      </c>
      <c r="D20" s="25" t="n"/>
    </row>
    <row r="21">
      <c r="B21" s="18" t="inlineStr">
        <is>
          <t>Batas atas</t>
        </is>
      </c>
      <c r="C21" s="19">
        <f>C13+C17</f>
        <v/>
      </c>
      <c r="D21" s="25" t="n"/>
    </row>
    <row r="22">
      <c r="B22" s="20" t="inlineStr">
        <is>
          <t>Selang 95% untuk μ₁−μ₂:</t>
        </is>
      </c>
      <c r="C22" s="21">
        <f>TEXT(C20,"0.000")&amp;"  s/d  "&amp;TEXT(C21,"0.000")</f>
        <v/>
      </c>
      <c r="D22" s="25" t="n"/>
    </row>
    <row r="24">
      <c r="B24" s="11" t="inlineStr">
        <is>
          <t>Putusan: bila selang memuat 0 → tidak ada perbedaan nyata; bila seluruhnya &gt;0 → μ₁&gt;μ₂; &lt;0 → μ₁&lt;μ₂.</t>
        </is>
      </c>
    </row>
  </sheetData>
  <mergeCells count="15">
    <mergeCell ref="C20:D20"/>
    <mergeCell ref="C12:D12"/>
    <mergeCell ref="C21:D21"/>
    <mergeCell ref="B4:E4"/>
    <mergeCell ref="C16:D16"/>
    <mergeCell ref="C15:D15"/>
    <mergeCell ref="C14:D14"/>
    <mergeCell ref="B11:E11"/>
    <mergeCell ref="B3:E3"/>
    <mergeCell ref="B2:E2"/>
    <mergeCell ref="C13:D13"/>
    <mergeCell ref="B19:E19"/>
    <mergeCell ref="C22:D22"/>
    <mergeCell ref="C17:D17"/>
    <mergeCell ref="B24:E2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D2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" customWidth="1" min="1" max="1"/>
    <col width="38" customWidth="1" min="2" max="2"/>
    <col width="16" customWidth="1" min="3" max="3"/>
    <col width="58" customWidth="1" min="4" max="4"/>
  </cols>
  <sheetData>
    <row r="2" ht="26" customHeight="1">
      <c r="B2" s="1" t="inlineStr">
        <is>
          <t>UKURAN SAMPEL DARI MARGIN GALAT</t>
        </is>
      </c>
    </row>
    <row r="3" ht="18" customHeight="1">
      <c r="B3" s="2" t="inlineStr">
        <is>
          <t>Berapa n agar margin galat tidak melebihi E? Rumus dibalik dari CI.</t>
        </is>
      </c>
    </row>
    <row r="4">
      <c r="B4" s="9" t="inlineStr">
        <is>
          <t>A. UNTUK MEAN —  n = (z*·σ / E)²</t>
        </is>
      </c>
    </row>
    <row r="5">
      <c r="B5" s="5" t="inlineStr">
        <is>
          <t>Simp. baku populasi  σ</t>
        </is>
      </c>
      <c r="C5" s="12" t="n">
        <v>250000</v>
      </c>
      <c r="D5" s="11" t="inlineStr">
        <is>
          <t>taksiran awal dari studi penerbit</t>
        </is>
      </c>
    </row>
    <row r="6">
      <c r="B6" s="5" t="inlineStr">
        <is>
          <t>Margin galat diinginkan  E</t>
        </is>
      </c>
      <c r="C6" s="12" t="n">
        <v>50000</v>
      </c>
      <c r="D6" s="11" t="inlineStr">
        <is>
          <t>setengah-lebar selang yang ditoleransi</t>
        </is>
      </c>
    </row>
    <row r="7">
      <c r="B7" s="5" t="inlineStr">
        <is>
          <t>Tingkat kepercayaan  (1−α)</t>
        </is>
      </c>
      <c r="C7" s="13" t="n">
        <v>0.95</v>
      </c>
      <c r="D7" s="11" t="inlineStr">
        <is>
          <t>0,90 / 0,95 / 0,99</t>
        </is>
      </c>
    </row>
    <row r="8">
      <c r="B8" s="5" t="inlineStr">
        <is>
          <t>z* = NORM.S.INV(1−α/2)</t>
        </is>
      </c>
      <c r="C8" s="15">
        <f>NORM.S.INV(1-(1-C7)/2)</f>
        <v/>
      </c>
    </row>
    <row r="9">
      <c r="B9" s="18" t="inlineStr">
        <is>
          <t>n = (z*·σ / E)²  →  bulatkan ke atas</t>
        </is>
      </c>
      <c r="C9" s="28">
        <f>ROUNDUP((C8*C5/C6)^2,0)</f>
        <v/>
      </c>
    </row>
    <row r="10">
      <c r="B10" s="20" t="inlineStr">
        <is>
          <t>n minimum untuk mean:</t>
        </is>
      </c>
      <c r="C10" s="28">
        <f>C9</f>
        <v/>
      </c>
    </row>
    <row r="12">
      <c r="B12" s="9" t="inlineStr">
        <is>
          <t>B. UNTUK PROPORSI —  n = p̂(1−p̂)·(z*/E)²</t>
        </is>
      </c>
    </row>
    <row r="13">
      <c r="B13" s="5" t="inlineStr">
        <is>
          <t>Taksiran p̂ (atau 0,5 untuk worst-case)</t>
        </is>
      </c>
      <c r="C13" s="13" t="n">
        <v>0.5</v>
      </c>
      <c r="D13" s="11" t="inlineStr">
        <is>
          <t>0,5 memberikan n TERBESAR (aman)</t>
        </is>
      </c>
    </row>
    <row r="14">
      <c r="B14" s="5" t="inlineStr">
        <is>
          <t>Margin galat diinginkan  E</t>
        </is>
      </c>
      <c r="C14" s="13" t="n">
        <v>0.05</v>
      </c>
      <c r="D14" s="11" t="inlineStr">
        <is>
          <t>mis. ±5 persen poin</t>
        </is>
      </c>
    </row>
    <row r="15">
      <c r="B15" s="5" t="inlineStr">
        <is>
          <t>Tingkat kepercayaan  (1−α)</t>
        </is>
      </c>
      <c r="C15" s="13" t="n">
        <v>0.95</v>
      </c>
      <c r="D15" s="11" t="inlineStr">
        <is>
          <t>0,90 / 0,95 / 0,99</t>
        </is>
      </c>
    </row>
    <row r="16">
      <c r="B16" s="5" t="inlineStr">
        <is>
          <t>z* = NORM.S.INV(1−α/2)</t>
        </is>
      </c>
      <c r="C16" s="15">
        <f>NORM.S.INV(1-(1-C15)/2)</f>
        <v/>
      </c>
    </row>
    <row r="17">
      <c r="B17" s="18" t="inlineStr">
        <is>
          <t>n = p̂(1−p̂)·(z*/E)²  →  bulatkan ke atas</t>
        </is>
      </c>
      <c r="C17" s="28">
        <f>ROUNDUP(C13*(1-C13)*(C16/C14)^2,0)</f>
        <v/>
      </c>
    </row>
    <row r="18">
      <c r="B18" s="20" t="inlineStr">
        <is>
          <t>n minimum untuk proportion:</t>
        </is>
      </c>
      <c r="C18" s="28">
        <f>C17</f>
        <v/>
      </c>
    </row>
    <row r="20">
      <c r="B20" s="11" t="inlineStr">
        <is>
          <t>Catatan: rumus ini memakai Wald. Untuk presisi Wilson, gunakan simulasi atau bertambah ±20%.</t>
        </is>
      </c>
    </row>
  </sheetData>
  <mergeCells count="5">
    <mergeCell ref="B3:D3"/>
    <mergeCell ref="B4:D4"/>
    <mergeCell ref="B12:D12"/>
    <mergeCell ref="B2:D2"/>
    <mergeCell ref="B20:D20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2:E76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" customWidth="1" min="1" max="1"/>
    <col width="30" customWidth="1" min="2" max="2"/>
    <col width="16" customWidth="1" min="3" max="3"/>
    <col width="16" customWidth="1" min="4" max="4"/>
    <col width="50" customWidth="1" min="5" max="5"/>
  </cols>
  <sheetData>
    <row r="2" ht="26" customHeight="1">
      <c r="B2" s="1" t="inlineStr">
        <is>
          <t>CONTOH: RATA-RATA PENGELUARAN RUMAH TANGGA</t>
        </is>
      </c>
    </row>
    <row r="3" ht="18" customHeight="1">
      <c r="B3" s="2" t="inlineStr">
        <is>
          <t>Survei 64 rumah tangga (Rp ribu/bulan). Estimasi rata-rata populasi dengan CI 95%.</t>
        </is>
      </c>
    </row>
    <row r="4">
      <c r="B4" s="9" t="inlineStr">
        <is>
          <t>DATA MENTAH (Rp ribu/bulan) — boleh diubah</t>
        </is>
      </c>
    </row>
    <row r="5">
      <c r="B5" s="24" t="inlineStr">
        <is>
          <t>Data (urutan bebas)</t>
        </is>
      </c>
      <c r="C5" s="25" t="n"/>
      <c r="D5" s="24" t="inlineStr">
        <is>
          <t>Statistik ringkasan</t>
        </is>
      </c>
    </row>
    <row r="6">
      <c r="B6" s="12" t="n">
        <v>3046</v>
      </c>
      <c r="C6" s="25" t="n"/>
      <c r="D6" s="29" t="inlineStr">
        <is>
          <t>n</t>
        </is>
      </c>
      <c r="E6" s="22">
        <f>COUNT(B6:B69)</f>
        <v/>
      </c>
    </row>
    <row r="7">
      <c r="B7" s="12" t="n">
        <v>3507</v>
      </c>
      <c r="C7" s="25" t="n"/>
      <c r="D7" s="29" t="inlineStr">
        <is>
          <t>Rata-rata  x̄</t>
        </is>
      </c>
      <c r="E7" s="22">
        <f>AVERAGE(B6:B69)</f>
        <v/>
      </c>
    </row>
    <row r="8">
      <c r="B8" s="12" t="n">
        <v>3064</v>
      </c>
      <c r="C8" s="25" t="n"/>
      <c r="D8" s="29" t="inlineStr">
        <is>
          <t>Simp. baku  s</t>
        </is>
      </c>
      <c r="E8" s="22">
        <f>STDEV.S(B6:B69)</f>
        <v/>
      </c>
    </row>
    <row r="9">
      <c r="B9" s="12" t="n">
        <v>3011</v>
      </c>
      <c r="C9" s="25" t="n"/>
      <c r="D9" s="29" t="inlineStr">
        <is>
          <t>SE = s/√n</t>
        </is>
      </c>
      <c r="E9" s="30">
        <f>E9/SQRT(COUNT(B6:B69))</f>
        <v/>
      </c>
    </row>
    <row r="10">
      <c r="B10" s="12" t="n">
        <v>2642</v>
      </c>
      <c r="C10" s="25" t="n"/>
      <c r="D10" s="29" t="inlineStr">
        <is>
          <t>df = n−1</t>
        </is>
      </c>
      <c r="E10" s="22">
        <f>COUNT(B6:B69)-1</f>
        <v/>
      </c>
    </row>
    <row r="11">
      <c r="B11" s="12" t="n">
        <v>3072</v>
      </c>
      <c r="C11" s="25" t="n"/>
      <c r="D11" s="29" t="inlineStr">
        <is>
          <t>t* (95%)</t>
        </is>
      </c>
      <c r="E11" s="15">
        <f>T.INV.2T(0.05,E11)</f>
        <v/>
      </c>
    </row>
    <row r="12">
      <c r="B12" s="12" t="n">
        <v>3867</v>
      </c>
      <c r="C12" s="25" t="n"/>
      <c r="D12" s="4" t="inlineStr">
        <is>
          <t>Margin galat ME</t>
        </is>
      </c>
      <c r="E12" s="31">
        <f>E12*E10</f>
        <v/>
      </c>
    </row>
    <row r="13">
      <c r="B13" s="12" t="n">
        <v>3454</v>
      </c>
      <c r="C13" s="25" t="n"/>
    </row>
    <row r="14">
      <c r="B14" s="12" t="n">
        <v>3822</v>
      </c>
      <c r="C14" s="25" t="n"/>
    </row>
    <row r="15">
      <c r="B15" s="12" t="n">
        <v>3349</v>
      </c>
      <c r="C15" s="25" t="n"/>
    </row>
    <row r="16">
      <c r="B16" s="12" t="n">
        <v>3437</v>
      </c>
      <c r="C16" s="25" t="n"/>
    </row>
    <row r="17">
      <c r="B17" s="12" t="n">
        <v>3311</v>
      </c>
      <c r="C17" s="25" t="n"/>
    </row>
    <row r="18">
      <c r="B18" s="12" t="n">
        <v>2200</v>
      </c>
      <c r="C18" s="25" t="n"/>
    </row>
    <row r="19">
      <c r="B19" s="12" t="n">
        <v>3713</v>
      </c>
      <c r="C19" s="25" t="n"/>
    </row>
    <row r="20">
      <c r="B20" s="12" t="n">
        <v>3504</v>
      </c>
      <c r="C20" s="25" t="n"/>
    </row>
    <row r="21">
      <c r="B21" s="12" t="n">
        <v>3499</v>
      </c>
      <c r="C21" s="25" t="n"/>
    </row>
    <row r="22">
      <c r="B22" s="12" t="n">
        <v>2185</v>
      </c>
      <c r="C22" s="25" t="n"/>
    </row>
    <row r="23">
      <c r="B23" s="12" t="n">
        <v>2154</v>
      </c>
      <c r="C23" s="25" t="n"/>
    </row>
    <row r="24">
      <c r="B24" s="12" t="n">
        <v>2666</v>
      </c>
      <c r="C24" s="25" t="n"/>
    </row>
    <row r="25">
      <c r="B25" s="12" t="n">
        <v>2919</v>
      </c>
      <c r="C25" s="25" t="n"/>
    </row>
    <row r="26">
      <c r="B26" s="12" t="n">
        <v>3383</v>
      </c>
      <c r="C26" s="25" t="n"/>
    </row>
    <row r="27">
      <c r="B27" s="12" t="n">
        <v>3172</v>
      </c>
      <c r="C27" s="25" t="n"/>
    </row>
    <row r="28">
      <c r="B28" s="12" t="n">
        <v>3513</v>
      </c>
      <c r="C28" s="25" t="n"/>
    </row>
    <row r="29">
      <c r="B29" s="12" t="n">
        <v>2815</v>
      </c>
      <c r="C29" s="25" t="n"/>
    </row>
    <row r="30">
      <c r="B30" s="12" t="n">
        <v>3385</v>
      </c>
      <c r="C30" s="25" t="n"/>
    </row>
    <row r="31">
      <c r="B31" s="12" t="n">
        <v>3436</v>
      </c>
      <c r="C31" s="25" t="n"/>
    </row>
    <row r="32">
      <c r="B32" s="12" t="n">
        <v>2803</v>
      </c>
      <c r="C32" s="25" t="n"/>
    </row>
    <row r="33">
      <c r="B33" s="12" t="n">
        <v>4231</v>
      </c>
      <c r="C33" s="25" t="n"/>
    </row>
    <row r="34">
      <c r="B34" s="12" t="n">
        <v>3534</v>
      </c>
      <c r="C34" s="25" t="n"/>
    </row>
    <row r="35">
      <c r="B35" s="12" t="n">
        <v>3918</v>
      </c>
      <c r="C35" s="25" t="n"/>
    </row>
    <row r="36">
      <c r="B36" s="12" t="n">
        <v>2828</v>
      </c>
      <c r="C36" s="25" t="n"/>
    </row>
    <row r="37">
      <c r="B37" s="12" t="n">
        <v>2756</v>
      </c>
      <c r="C37" s="25" t="n"/>
    </row>
    <row r="38">
      <c r="B38" s="12" t="n">
        <v>2994</v>
      </c>
      <c r="C38" s="25" t="n"/>
    </row>
    <row r="39">
      <c r="B39" s="12" t="n">
        <v>3136</v>
      </c>
      <c r="C39" s="25" t="n"/>
    </row>
    <row r="40">
      <c r="B40" s="12" t="n">
        <v>3579</v>
      </c>
      <c r="C40" s="25" t="n"/>
    </row>
    <row r="41">
      <c r="B41" s="12" t="n">
        <v>3349</v>
      </c>
      <c r="C41" s="25" t="n"/>
    </row>
    <row r="42">
      <c r="B42" s="12" t="n">
        <v>2932</v>
      </c>
      <c r="C42" s="25" t="n"/>
    </row>
    <row r="43">
      <c r="B43" s="12" t="n">
        <v>2626</v>
      </c>
      <c r="C43" s="25" t="n"/>
    </row>
    <row r="44">
      <c r="B44" s="12" t="n">
        <v>2888</v>
      </c>
      <c r="C44" s="25" t="n"/>
    </row>
    <row r="45">
      <c r="B45" s="12" t="n">
        <v>3933</v>
      </c>
      <c r="C45" s="25" t="n"/>
    </row>
    <row r="46">
      <c r="B46" s="12" t="n">
        <v>2715</v>
      </c>
      <c r="C46" s="25" t="n"/>
    </row>
    <row r="47">
      <c r="B47" s="12" t="n">
        <v>3347</v>
      </c>
      <c r="C47" s="25" t="n"/>
    </row>
    <row r="48">
      <c r="B48" s="12" t="n">
        <v>3456</v>
      </c>
      <c r="C48" s="25" t="n"/>
    </row>
    <row r="49">
      <c r="B49" s="12" t="n">
        <v>2306</v>
      </c>
      <c r="C49" s="25" t="n"/>
    </row>
    <row r="50">
      <c r="B50" s="12" t="n">
        <v>3229</v>
      </c>
      <c r="C50" s="25" t="n"/>
    </row>
    <row r="51">
      <c r="B51" s="12" t="n">
        <v>3984</v>
      </c>
      <c r="C51" s="25" t="n"/>
    </row>
    <row r="52">
      <c r="B52" s="12" t="n">
        <v>1991</v>
      </c>
      <c r="C52" s="25" t="n"/>
    </row>
    <row r="53">
      <c r="B53" s="12" t="n">
        <v>3007</v>
      </c>
      <c r="C53" s="25" t="n"/>
    </row>
    <row r="54">
      <c r="B54" s="12" t="n">
        <v>3136</v>
      </c>
      <c r="C54" s="25" t="n"/>
    </row>
    <row r="55">
      <c r="B55" s="12" t="n">
        <v>2710</v>
      </c>
      <c r="C55" s="25" t="n"/>
    </row>
    <row r="56">
      <c r="B56" s="12" t="n">
        <v>3498</v>
      </c>
      <c r="C56" s="25" t="n"/>
    </row>
    <row r="57">
      <c r="B57" s="12" t="n">
        <v>3163</v>
      </c>
      <c r="C57" s="25" t="n"/>
    </row>
    <row r="58">
      <c r="B58" s="12" t="n">
        <v>2321</v>
      </c>
      <c r="C58" s="25" t="n"/>
    </row>
    <row r="59">
      <c r="B59" s="12" t="n">
        <v>3697</v>
      </c>
      <c r="C59" s="25" t="n"/>
    </row>
    <row r="60">
      <c r="B60" s="12" t="n">
        <v>3602</v>
      </c>
      <c r="C60" s="25" t="n"/>
    </row>
    <row r="61">
      <c r="B61" s="12" t="n">
        <v>3768</v>
      </c>
      <c r="C61" s="25" t="n"/>
    </row>
    <row r="62">
      <c r="B62" s="12" t="n">
        <v>4064</v>
      </c>
      <c r="C62" s="25" t="n"/>
    </row>
    <row r="63">
      <c r="B63" s="12" t="n">
        <v>3417</v>
      </c>
      <c r="C63" s="25" t="n"/>
    </row>
    <row r="64">
      <c r="B64" s="12" t="n">
        <v>3272</v>
      </c>
      <c r="C64" s="25" t="n"/>
    </row>
    <row r="65">
      <c r="B65" s="12" t="n">
        <v>2420</v>
      </c>
      <c r="C65" s="25" t="n"/>
    </row>
    <row r="66">
      <c r="B66" s="12" t="n">
        <v>3569</v>
      </c>
      <c r="C66" s="25" t="n"/>
    </row>
    <row r="67">
      <c r="B67" s="12" t="n">
        <v>2833</v>
      </c>
      <c r="C67" s="25" t="n"/>
    </row>
    <row r="68">
      <c r="B68" s="12" t="n">
        <v>2928</v>
      </c>
      <c r="C68" s="25" t="n"/>
    </row>
    <row r="69">
      <c r="B69" s="12" t="n">
        <v>2441</v>
      </c>
      <c r="C69" s="25" t="n"/>
    </row>
    <row r="71">
      <c r="B71" s="9" t="inlineStr">
        <is>
          <t>HASIL SELANG 95% (Rp ribu/bulan)</t>
        </is>
      </c>
    </row>
    <row r="72">
      <c r="B72" s="18" t="inlineStr">
        <is>
          <t>Batas bawah</t>
        </is>
      </c>
      <c r="C72" s="28">
        <f>E8-E13</f>
        <v/>
      </c>
    </row>
    <row r="73">
      <c r="B73" s="18" t="inlineStr">
        <is>
          <t>Batas atas</t>
        </is>
      </c>
      <c r="C73" s="28">
        <f>E8+E13</f>
        <v/>
      </c>
    </row>
    <row r="74">
      <c r="B74" s="20" t="inlineStr">
        <is>
          <t>Selang 95% (Rp ribu):</t>
        </is>
      </c>
      <c r="C74" s="21">
        <f>TEXT(E8-E13,"#,##0")&amp;"  s/d  "&amp;TEXT(E8+E13,"#,##0")</f>
        <v/>
      </c>
      <c r="D74" s="32" t="n"/>
      <c r="E74" s="25" t="n"/>
    </row>
    <row r="76">
      <c r="B76" s="11" t="inlineStr">
        <is>
          <t>Cek satu-klik: =CONFIDENCE.T(0,05; s; n) harus sama dengan ME di atas.</t>
        </is>
      </c>
    </row>
  </sheetData>
  <mergeCells count="71">
    <mergeCell ref="B47:C47"/>
    <mergeCell ref="B16:C16"/>
    <mergeCell ref="B54:C54"/>
    <mergeCell ref="B62:C62"/>
    <mergeCell ref="B7:C7"/>
    <mergeCell ref="B25:C25"/>
    <mergeCell ref="B59:C59"/>
    <mergeCell ref="B46:C46"/>
    <mergeCell ref="B22:C22"/>
    <mergeCell ref="B66:C66"/>
    <mergeCell ref="B31:C31"/>
    <mergeCell ref="B18:C18"/>
    <mergeCell ref="B27:C27"/>
    <mergeCell ref="B56:C56"/>
    <mergeCell ref="B43:C43"/>
    <mergeCell ref="B12:C12"/>
    <mergeCell ref="B39:C39"/>
    <mergeCell ref="B58:C58"/>
    <mergeCell ref="B52:C52"/>
    <mergeCell ref="B21:C21"/>
    <mergeCell ref="B48:C48"/>
    <mergeCell ref="B76:E76"/>
    <mergeCell ref="B4:E4"/>
    <mergeCell ref="B11:C11"/>
    <mergeCell ref="B67:C67"/>
    <mergeCell ref="B42:C42"/>
    <mergeCell ref="B23:C23"/>
    <mergeCell ref="B61:C61"/>
    <mergeCell ref="B14:C14"/>
    <mergeCell ref="B60:C60"/>
    <mergeCell ref="B3:E3"/>
    <mergeCell ref="B17:C17"/>
    <mergeCell ref="B57:C57"/>
    <mergeCell ref="B8:C8"/>
    <mergeCell ref="B53:C53"/>
    <mergeCell ref="B13:C13"/>
    <mergeCell ref="B69:C69"/>
    <mergeCell ref="B38:C38"/>
    <mergeCell ref="B44:C44"/>
    <mergeCell ref="B71:E71"/>
    <mergeCell ref="B29:C29"/>
    <mergeCell ref="B19:C19"/>
    <mergeCell ref="B34:C34"/>
    <mergeCell ref="B37:C37"/>
    <mergeCell ref="B10:C10"/>
    <mergeCell ref="B28:C28"/>
    <mergeCell ref="B2:E2"/>
    <mergeCell ref="B40:C40"/>
    <mergeCell ref="B9:C9"/>
    <mergeCell ref="B49:C49"/>
    <mergeCell ref="B65:C65"/>
    <mergeCell ref="B55:C55"/>
    <mergeCell ref="B6:C6"/>
    <mergeCell ref="B24:C24"/>
    <mergeCell ref="B30:C30"/>
    <mergeCell ref="B64:C64"/>
    <mergeCell ref="B15:C15"/>
    <mergeCell ref="B33:C33"/>
    <mergeCell ref="B68:C68"/>
    <mergeCell ref="C74:E74"/>
    <mergeCell ref="B5:C5"/>
    <mergeCell ref="B20:C20"/>
    <mergeCell ref="B51:C51"/>
    <mergeCell ref="B45:C45"/>
    <mergeCell ref="B36:C36"/>
    <mergeCell ref="B32:C32"/>
    <mergeCell ref="B50:C50"/>
    <mergeCell ref="B63:C63"/>
    <mergeCell ref="B26:C26"/>
    <mergeCell ref="B41:C41"/>
    <mergeCell ref="B35:C3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B2:D23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" customWidth="1" min="1" max="1"/>
    <col width="40" customWidth="1" min="2" max="2"/>
    <col width="16" customWidth="1" min="3" max="3"/>
    <col width="50" customWidth="1" min="4" max="4"/>
  </cols>
  <sheetData>
    <row r="2" ht="26" customHeight="1">
      <c r="B2" s="1" t="inlineStr">
        <is>
          <t>CONTOH: SURVEI KEPUASAN PELANGGAN</t>
        </is>
      </c>
    </row>
    <row r="3" ht="18" customHeight="1">
      <c r="B3" s="2" t="inlineStr">
        <is>
          <t>400 responden, 312 menyatakan 'puas'. Estimasi proporsi populasi yang puas, CI 95%.</t>
        </is>
      </c>
    </row>
    <row r="4">
      <c r="B4" s="9" t="inlineStr">
        <is>
          <t>INPUT</t>
        </is>
      </c>
    </row>
    <row r="5">
      <c r="B5" s="5" t="inlineStr">
        <is>
          <t>Responden 'puas'  x</t>
        </is>
      </c>
      <c r="C5" s="12" t="n">
        <v>312</v>
      </c>
      <c r="D5" s="11" t="inlineStr">
        <is>
          <t>edit untuk lihat efek</t>
        </is>
      </c>
    </row>
    <row r="6">
      <c r="B6" s="5" t="inlineStr">
        <is>
          <t>Total responden  n</t>
        </is>
      </c>
      <c r="C6" s="12" t="n">
        <v>400</v>
      </c>
      <c r="D6" s="11" t="inlineStr"/>
    </row>
    <row r="7">
      <c r="B7" s="5" t="inlineStr">
        <is>
          <t>Tingkat kepercayaan</t>
        </is>
      </c>
      <c r="C7" s="13" t="n">
        <v>0.95</v>
      </c>
      <c r="D7" s="11" t="inlineStr">
        <is>
          <t>0,95</t>
        </is>
      </c>
    </row>
    <row r="9">
      <c r="B9" s="9" t="inlineStr">
        <is>
          <t>PERHITUNGAN</t>
        </is>
      </c>
    </row>
    <row r="10">
      <c r="B10" s="5" t="inlineStr">
        <is>
          <t>p̂ = x/n</t>
        </is>
      </c>
      <c r="C10" s="14">
        <f>C5/C6</f>
        <v/>
      </c>
    </row>
    <row r="11">
      <c r="B11" s="5" t="inlineStr">
        <is>
          <t>z*</t>
        </is>
      </c>
      <c r="C11" s="15">
        <f>NORM.S.INV(1-(1-C7)/2)</f>
        <v/>
      </c>
    </row>
    <row r="12">
      <c r="B12" s="5" t="inlineStr">
        <is>
          <t>ME (Wald)</t>
        </is>
      </c>
      <c r="C12" s="15">
        <f>C11*SQRT(C10*(1-C10)/C6)</f>
        <v/>
      </c>
    </row>
    <row r="14">
      <c r="B14" s="9" t="inlineStr">
        <is>
          <t>HASIL SELANG 95%</t>
        </is>
      </c>
    </row>
    <row r="15">
      <c r="B15" s="18" t="inlineStr">
        <is>
          <t>Batas bawah</t>
        </is>
      </c>
      <c r="C15" s="23">
        <f>C10-C12</f>
        <v/>
      </c>
    </row>
    <row r="16">
      <c r="B16" s="18" t="inlineStr">
        <is>
          <t>Batas atas</t>
        </is>
      </c>
      <c r="C16" s="23">
        <f>C10+C12</f>
        <v/>
      </c>
    </row>
    <row r="17">
      <c r="B17" s="20" t="inlineStr">
        <is>
          <t>Selang kepuasan 95%:</t>
        </is>
      </c>
      <c r="C17" s="21">
        <f>TEXT(C10-C12,"0.0%")&amp;"  s/d  "&amp;TEXT(C10+C12,"0.0%")</f>
        <v/>
      </c>
    </row>
    <row r="18">
      <c r="D18" s="11" t="inlineStr">
        <is>
          <t>← pakai Wald, cukup akurat karena n besar &amp; p̂ dekat 0,5</t>
        </is>
      </c>
    </row>
    <row r="20">
      <c r="B20" s="3" t="inlineStr">
        <is>
          <t>INTERPRETASI:</t>
        </is>
      </c>
    </row>
    <row r="21">
      <c r="B21" s="8" t="inlineStr">
        <is>
          <t>•  Estimasi titik: 78,0% pelanggan puas.</t>
        </is>
      </c>
    </row>
    <row r="22">
      <c r="B22" s="8" t="inlineStr">
        <is>
          <t>•  Margin galat ±4,0 pp pada tingkat 95%.</t>
        </is>
      </c>
    </row>
    <row r="23">
      <c r="B23" s="8" t="inlineStr">
        <is>
          <t>•  Bila survei diulang berkali-kali, ±95% selang yang dihasilkan memuat proporsi sebenarnya.</t>
        </is>
      </c>
    </row>
  </sheetData>
  <mergeCells count="8">
    <mergeCell ref="B3:D3"/>
    <mergeCell ref="B14:D14"/>
    <mergeCell ref="B23:D23"/>
    <mergeCell ref="B22:D22"/>
    <mergeCell ref="B4:D4"/>
    <mergeCell ref="B9:D9"/>
    <mergeCell ref="B21:D21"/>
    <mergeCell ref="B2:D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B2:D3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30" customWidth="1" min="3" max="3"/>
    <col width="44" customWidth="1" min="4" max="4"/>
  </cols>
  <sheetData>
    <row r="2" ht="26" customHeight="1">
      <c r="B2" s="1" t="inlineStr">
        <is>
          <t>REFERENSI RUMUS &amp; NILAI KRITIS</t>
        </is>
      </c>
    </row>
    <row r="3" ht="18" customHeight="1">
      <c r="B3" s="2" t="inlineStr">
        <is>
          <t>Kotak cheat-sheet. Semua angka kritis dihitung hidup dari fungsi Excel.</t>
        </is>
      </c>
    </row>
    <row r="4">
      <c r="B4" s="24" t="inlineStr">
        <is>
          <t>RUMUS</t>
        </is>
      </c>
      <c r="C4" s="24" t="inlineStr">
        <is>
          <t>Ekspresi</t>
        </is>
      </c>
      <c r="D4" s="24" t="inlineStr">
        <is>
          <t>Catatan</t>
        </is>
      </c>
    </row>
    <row r="5">
      <c r="B5" s="18" t="inlineStr">
        <is>
          <t>CI mean (z)</t>
        </is>
      </c>
      <c r="C5" s="5" t="inlineStr">
        <is>
          <t>x̄ ± z*·σ/√n</t>
        </is>
      </c>
      <c r="D5" s="16" t="inlineStr">
        <is>
          <t>σ diketahui</t>
        </is>
      </c>
    </row>
    <row r="6">
      <c r="B6" s="18" t="inlineStr">
        <is>
          <t>CI mean (t)</t>
        </is>
      </c>
      <c r="C6" s="5" t="inlineStr">
        <is>
          <t>x̄ ± t*·s/√n</t>
        </is>
      </c>
      <c r="D6" s="16" t="inlineStr">
        <is>
          <t>σ TIDAK diketahui (default)</t>
        </is>
      </c>
    </row>
    <row r="7">
      <c r="B7" s="18" t="inlineStr">
        <is>
          <t>CI proportion (Wald)</t>
        </is>
      </c>
      <c r="C7" s="5" t="inlineStr">
        <is>
          <t>p̂ ± z*·√(p̂(1−p̂)/n)</t>
        </is>
      </c>
      <c r="D7" s="16" t="inlineStr">
        <is>
          <t>akurat bila n·p̂ &amp; n·(1−p̂) ≥ 10</t>
        </is>
      </c>
    </row>
    <row r="8">
      <c r="B8" s="18" t="inlineStr">
        <is>
          <t>CI proportion (Wilson)</t>
        </is>
      </c>
      <c r="C8" s="5" t="inlineStr">
        <is>
          <t>lihat sheet 4</t>
        </is>
      </c>
      <c r="D8" s="16" t="inlineStr">
        <is>
          <t>lebih baik untuk n kecil / p̂ ekstrem</t>
        </is>
      </c>
    </row>
    <row r="9">
      <c r="B9" s="18" t="inlineStr">
        <is>
          <t>CI diff means (Welch)</t>
        </is>
      </c>
      <c r="C9" s="5" t="inlineStr">
        <is>
          <t>(x̄₁−x̄₂) ± t*·√(s₁²/n₁+s₂²/n₂)</t>
        </is>
      </c>
      <c r="D9" s="16" t="inlineStr">
        <is>
          <t>varians tidak harus sama</t>
        </is>
      </c>
    </row>
    <row r="10">
      <c r="B10" s="18" t="inlineStr">
        <is>
          <t>Sample size mean</t>
        </is>
      </c>
      <c r="C10" s="5" t="inlineStr">
        <is>
          <t>n = (z*·σ/E)²</t>
        </is>
      </c>
      <c r="D10" s="16" t="inlineStr">
        <is>
          <t>E = margin galat ditargetkan</t>
        </is>
      </c>
    </row>
    <row r="11">
      <c r="B11" s="18" t="inlineStr">
        <is>
          <t>Sample size proportion</t>
        </is>
      </c>
      <c r="C11" s="5" t="inlineStr">
        <is>
          <t>n = p̂(1−p̂)·(z*/E)²</t>
        </is>
      </c>
      <c r="D11" s="16" t="inlineStr">
        <is>
          <t>worst-case: p̂ = 0,5</t>
        </is>
      </c>
    </row>
    <row r="13">
      <c r="B13" s="9" t="inlineStr">
        <is>
          <t>NILAI KRITIS z* (berbagai taraf)</t>
        </is>
      </c>
    </row>
    <row r="14">
      <c r="B14" s="24" t="inlineStr">
        <is>
          <t>Taraf 1−α</t>
        </is>
      </c>
      <c r="C14" s="24" t="inlineStr">
        <is>
          <t>z*  (NORM.S.INV(1−α/2))</t>
        </is>
      </c>
      <c r="D14" s="24" t="inlineStr">
        <is>
          <t>Pemakaian umum</t>
        </is>
      </c>
    </row>
    <row r="15">
      <c r="B15" s="33" t="n">
        <v>0.8</v>
      </c>
      <c r="C15" s="15">
        <f>NORM.S.INV(1-(1-B15)/2)</f>
        <v/>
      </c>
      <c r="D15" s="16" t="inlineStr">
        <is>
          <t>kasar / eksplorasi</t>
        </is>
      </c>
    </row>
    <row r="16">
      <c r="B16" s="33" t="n">
        <v>0.9</v>
      </c>
      <c r="C16" s="15">
        <f>NORM.S.INV(1-(1-B16)/2)</f>
        <v/>
      </c>
      <c r="D16" s="16" t="inlineStr">
        <is>
          <t>riset sosial</t>
        </is>
      </c>
    </row>
    <row r="17">
      <c r="B17" s="33" t="n">
        <v>0.95</v>
      </c>
      <c r="C17" s="15">
        <f>NORM.S.INV(1-(1-B17)/2)</f>
        <v/>
      </c>
      <c r="D17" s="16" t="inlineStr">
        <is>
          <t>STANDAR (default)</t>
        </is>
      </c>
    </row>
    <row r="18">
      <c r="B18" s="33" t="n">
        <v>0.99</v>
      </c>
      <c r="C18" s="15">
        <f>NORM.S.INV(1-(1-B18)/2)</f>
        <v/>
      </c>
      <c r="D18" s="16" t="inlineStr">
        <is>
          <t>medis / ketat</t>
        </is>
      </c>
    </row>
    <row r="19">
      <c r="B19" s="33" t="n">
        <v>0.999</v>
      </c>
      <c r="C19" s="15">
        <f>NORM.S.INV(1-(1-B19)/2)</f>
        <v/>
      </c>
      <c r="D19" s="16" t="inlineStr">
        <is>
          <t>partikel fisika (5σ)</t>
        </is>
      </c>
    </row>
    <row r="21">
      <c r="B21" s="9" t="inlineStr">
        <is>
          <t>NILAI KRITIS t* pada df tertentu (95%)</t>
        </is>
      </c>
    </row>
    <row r="22">
      <c r="B22" s="24" t="inlineStr">
        <is>
          <t>df</t>
        </is>
      </c>
      <c r="C22" s="24" t="inlineStr">
        <is>
          <t>t*  (T.INV.2T(0,05; df))</t>
        </is>
      </c>
      <c r="D22" s="24" t="inlineStr">
        <is>
          <t>Catatan</t>
        </is>
      </c>
    </row>
    <row r="23">
      <c r="B23" s="22" t="n">
        <v>5</v>
      </c>
      <c r="C23" s="15">
        <f>T.INV.2T(0.05,B23)</f>
        <v/>
      </c>
      <c r="D23" s="16" t="inlineStr">
        <is>
          <t>sangat kecil → t* jauh dari 1,96</t>
        </is>
      </c>
    </row>
    <row r="24">
      <c r="B24" s="22" t="n">
        <v>10</v>
      </c>
      <c r="C24" s="15">
        <f>T.INV.2T(0.05,B24)</f>
        <v/>
      </c>
      <c r="D24" s="16" t="inlineStr"/>
    </row>
    <row r="25">
      <c r="B25" s="22" t="n">
        <v>30</v>
      </c>
      <c r="C25" s="15">
        <f>T.INV.2T(0.05,B25)</f>
        <v/>
      </c>
      <c r="D25" s="16" t="inlineStr">
        <is>
          <t>mulai mendekati normal</t>
        </is>
      </c>
    </row>
    <row r="26">
      <c r="B26" s="22" t="n">
        <v>100</v>
      </c>
      <c r="C26" s="15">
        <f>T.INV.2T(0.05,B26)</f>
        <v/>
      </c>
      <c r="D26" s="16" t="inlineStr"/>
    </row>
    <row r="27">
      <c r="B27" s="22" t="n">
        <v>1000</v>
      </c>
      <c r="C27" s="15">
        <f>T.INV.2T(0.05,B27)</f>
        <v/>
      </c>
      <c r="D27" s="16" t="inlineStr">
        <is>
          <t>Hampir = z* = 1,96</t>
        </is>
      </c>
    </row>
    <row r="28">
      <c r="B28" s="22" t="n">
        <v>10000</v>
      </c>
      <c r="C28" s="15">
        <f>T.INV.2T(0.05,B28)</f>
        <v/>
      </c>
      <c r="D28" s="16" t="inlineStr">
        <is>
          <t>≈ 1,9602 (konvergen ke z*)</t>
        </is>
      </c>
    </row>
    <row r="30">
      <c r="B30" s="9" t="inlineStr">
        <is>
          <t>FUNGSI EXCEL YANG DIPAKAI</t>
        </is>
      </c>
    </row>
    <row r="31">
      <c r="B31" s="18" t="inlineStr">
        <is>
          <t>CONFIDENCE.NORM(α; σ; n)</t>
        </is>
      </c>
      <c r="C31" s="5" t="inlineStr">
        <is>
          <t>Margin galat untuk mean (σ diketahui). Hasil = z*·σ/√n.</t>
        </is>
      </c>
      <c r="D31" s="25" t="n"/>
    </row>
    <row r="32">
      <c r="B32" s="18" t="inlineStr">
        <is>
          <t>CONFIDENCE.T(α; s; n)</t>
        </is>
      </c>
      <c r="C32" s="5" t="inlineStr">
        <is>
          <t>Margin galat untuk mean (σ tidak diketahui). Hasil = t*·s/√n.</t>
        </is>
      </c>
      <c r="D32" s="25" t="n"/>
    </row>
    <row r="33">
      <c r="B33" s="18" t="inlineStr">
        <is>
          <t>NORM.S.INV(p)</t>
        </is>
      </c>
      <c r="C33" s="5" t="inlineStr">
        <is>
          <t>Kuantil normal standar; untuk p=0,975 → 1,96.</t>
        </is>
      </c>
      <c r="D33" s="25" t="n"/>
    </row>
    <row r="34">
      <c r="B34" s="18" t="inlineStr">
        <is>
          <t>T.INV.2T(α; df)</t>
        </is>
      </c>
      <c r="C34" s="5" t="inlineStr">
        <is>
          <t>Nilai kritis t dua-arah.</t>
        </is>
      </c>
      <c r="D34" s="25" t="n"/>
    </row>
    <row r="35">
      <c r="B35" s="18" t="inlineStr">
        <is>
          <t>T.DIST.2T(x; df)</t>
        </is>
      </c>
      <c r="C35" s="5" t="inlineStr">
        <is>
          <t>p-value dua-arah dari statistik t.</t>
        </is>
      </c>
      <c r="D35" s="25" t="n"/>
    </row>
  </sheetData>
  <mergeCells count="10">
    <mergeCell ref="C34:D34"/>
    <mergeCell ref="B3:D3"/>
    <mergeCell ref="C32:D32"/>
    <mergeCell ref="C33:D33"/>
    <mergeCell ref="B13:D13"/>
    <mergeCell ref="B21:D21"/>
    <mergeCell ref="B30:D30"/>
    <mergeCell ref="C31:D31"/>
    <mergeCell ref="B2:D2"/>
    <mergeCell ref="C35:D3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2026-07-19T08:09:13Z</dcterms:created>
  <dcterms:modified xmlns:dcterms="http://purl.org/dc/terms/" xmlns:xsi="http://www.w3.org/2001/XMLSchema-instance" xsi:type="dcterms:W3CDTF">2026-07-19T08:09:14Z</dcterms:modified>
</cp:coreProperties>
</file>