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_INPUT" sheetId="1" state="visible" r:id="rId1"/>
    <sheet xmlns:r="http://schemas.openxmlformats.org/officeDocument/2006/relationships" name="2_MULTIPRODUCT" sheetId="2" state="visible" r:id="rId2"/>
    <sheet xmlns:r="http://schemas.openxmlformats.org/officeDocument/2006/relationships" name="3_SENSITIVITY" sheetId="3" state="visible" r:id="rId3"/>
    <sheet xmlns:r="http://schemas.openxmlformats.org/officeDocument/2006/relationships" name="4_CHAR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&quot;Rp &quot;#,##0&quot; /cup&quot;"/>
    <numFmt numFmtId="165" formatCode="&quot;Rp &quot;#,##0&quot; /bln&quot;"/>
    <numFmt numFmtId="166" formatCode="#,##0&quot; cup&quot;"/>
    <numFmt numFmtId="167" formatCode="&quot;Rp &quot;#,##0;(&quot;Rp &quot;#,##0)"/>
    <numFmt numFmtId="168" formatCode="0.00&quot;x&quot;"/>
    <numFmt numFmtId="169" formatCode="+#,##0;-#,##0;0"/>
    <numFmt numFmtId="170" formatCode="#,##0;(#,##0)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555555"/>
      <sz val="10"/>
    </font>
    <font>
      <name val="Calibri"/>
      <b val="1"/>
      <sz val="11"/>
    </font>
    <font>
      <name val="Calibri"/>
      <b val="1"/>
      <color rgb="00FFFFFF"/>
      <sz val="11"/>
    </font>
    <font>
      <name val="Calibri"/>
      <sz val="11"/>
    </font>
    <font>
      <name val="Calibri"/>
      <b val="1"/>
      <color rgb="00FFFFFF"/>
      <sz val="10"/>
    </font>
    <font>
      <name val="Calibri"/>
      <b val="1"/>
      <color rgb="001F3864"/>
      <sz val="11"/>
    </font>
  </fonts>
  <fills count="10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2F2F2"/>
      </patternFill>
    </fill>
    <fill>
      <patternFill patternType="solid">
        <fgColor rgb="002E5496"/>
      </patternFill>
    </fill>
    <fill>
      <patternFill patternType="solid">
        <fgColor rgb="00FFF2CC"/>
      </patternFill>
    </fill>
    <fill>
      <patternFill patternType="solid">
        <fgColor rgb="00E2EFDA"/>
      </patternFill>
    </fill>
    <fill>
      <patternFill patternType="solid">
        <fgColor rgb="00C6E0B4"/>
      </patternFill>
    </fill>
    <fill>
      <patternFill patternType="solid">
        <fgColor rgb="00D6E0F0"/>
      </patternFill>
    </fill>
    <fill>
      <patternFill patternType="solid">
        <fgColor rgb="00FFD966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4" borderId="0" applyAlignment="1" pivotButton="0" quotePrefix="0" xfId="0">
      <alignment horizontal="left" vertical="center" wrapText="1"/>
    </xf>
    <xf numFmtId="0" fontId="5" fillId="0" borderId="1" pivotButton="0" quotePrefix="0" xfId="0"/>
    <xf numFmtId="164" fontId="0" fillId="5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 wrapText="1"/>
    </xf>
    <xf numFmtId="0" fontId="2" fillId="0" borderId="1" pivotButton="0" quotePrefix="0" xfId="0"/>
    <xf numFmtId="165" fontId="0" fillId="5" borderId="1" applyAlignment="1" pivotButton="0" quotePrefix="0" xfId="0">
      <alignment horizontal="right" vertical="center"/>
    </xf>
    <xf numFmtId="166" fontId="0" fillId="5" borderId="1" applyAlignment="1" pivotButton="0" quotePrefix="0" xfId="0">
      <alignment horizontal="right" vertical="center"/>
    </xf>
    <xf numFmtId="0" fontId="3" fillId="0" borderId="1" pivotButton="0" quotePrefix="0" xfId="0"/>
    <xf numFmtId="164" fontId="3" fillId="6" borderId="1" applyAlignment="1" pivotButton="0" quotePrefix="0" xfId="0">
      <alignment horizontal="right" vertical="center"/>
    </xf>
    <xf numFmtId="10" fontId="3" fillId="6" borderId="1" applyAlignment="1" pivotButton="0" quotePrefix="0" xfId="0">
      <alignment horizontal="right" vertical="center"/>
    </xf>
    <xf numFmtId="166" fontId="3" fillId="7" borderId="1" applyAlignment="1" pivotButton="0" quotePrefix="0" xfId="0">
      <alignment horizontal="right" vertical="center"/>
    </xf>
    <xf numFmtId="167" fontId="3" fillId="7" borderId="1" applyAlignment="1" pivotButton="0" quotePrefix="0" xfId="0">
      <alignment horizontal="right" vertical="center"/>
    </xf>
    <xf numFmtId="167" fontId="0" fillId="6" borderId="1" applyAlignment="1" pivotButton="0" quotePrefix="0" xfId="0">
      <alignment horizontal="right" vertical="center"/>
    </xf>
    <xf numFmtId="167" fontId="3" fillId="6" borderId="1" applyAlignment="1" pivotButton="0" quotePrefix="0" xfId="0">
      <alignment horizontal="right" vertical="center"/>
    </xf>
    <xf numFmtId="168" fontId="3" fillId="6" borderId="1" applyAlignment="1" pivotButton="0" quotePrefix="0" xfId="0">
      <alignment horizontal="right" vertical="center"/>
    </xf>
    <xf numFmtId="0" fontId="3" fillId="8" borderId="1" pivotButton="0" quotePrefix="0" xfId="0"/>
    <xf numFmtId="167" fontId="0" fillId="5" borderId="1" applyAlignment="1" pivotButton="0" quotePrefix="0" xfId="0">
      <alignment horizontal="right" vertical="center"/>
    </xf>
    <xf numFmtId="10" fontId="0" fillId="5" borderId="1" applyAlignment="1" pivotButton="0" quotePrefix="0" xfId="0">
      <alignment horizontal="center" vertical="center" wrapText="1"/>
    </xf>
    <xf numFmtId="0" fontId="4" fillId="2" borderId="1" pivotButton="0" quotePrefix="0" xfId="0"/>
    <xf numFmtId="10" fontId="3" fillId="7" borderId="1" applyAlignment="1" pivotButton="0" quotePrefix="0" xfId="0">
      <alignment horizontal="center" vertical="center" wrapText="1"/>
    </xf>
    <xf numFmtId="0" fontId="0" fillId="0" borderId="1" pivotButton="0" quotePrefix="0" xfId="0"/>
    <xf numFmtId="2" fontId="3" fillId="7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 wrapText="1"/>
    </xf>
    <xf numFmtId="10" fontId="0" fillId="0" borderId="1" applyAlignment="1" pivotButton="0" quotePrefix="0" xfId="0">
      <alignment horizontal="center" vertical="center" wrapText="1"/>
    </xf>
    <xf numFmtId="2" fontId="0" fillId="6" borderId="1" applyAlignment="1" pivotButton="0" quotePrefix="0" xfId="0">
      <alignment horizontal="right" vertical="center"/>
    </xf>
    <xf numFmtId="0" fontId="6" fillId="2" borderId="1" applyAlignment="1" pivotButton="0" quotePrefix="0" xfId="0">
      <alignment horizontal="center" vertical="center" wrapText="1"/>
    </xf>
    <xf numFmtId="167" fontId="3" fillId="8" borderId="1" applyAlignment="1" pivotButton="0" quotePrefix="0" xfId="0">
      <alignment horizontal="center" vertical="center" wrapText="1"/>
    </xf>
    <xf numFmtId="167" fontId="3" fillId="8" borderId="0" applyAlignment="1" pivotButton="0" quotePrefix="0" xfId="0">
      <alignment horizontal="center" vertical="center" wrapText="1"/>
    </xf>
    <xf numFmtId="2" fontId="0" fillId="6" borderId="1" applyAlignment="1" pivotButton="0" quotePrefix="0" xfId="0">
      <alignment horizontal="center" vertical="center" wrapText="1"/>
    </xf>
    <xf numFmtId="2" fontId="7" fillId="9" borderId="1" applyAlignment="1" pivotButton="0" quotePrefix="0" xfId="0">
      <alignment horizontal="center" vertical="center" wrapText="1"/>
    </xf>
    <xf numFmtId="0" fontId="2" fillId="0" borderId="0" pivotButton="0" quotePrefix="0" xfId="0"/>
    <xf numFmtId="10" fontId="0" fillId="6" borderId="1" applyAlignment="1" pivotButton="0" quotePrefix="0" xfId="0">
      <alignment horizontal="right" vertical="center"/>
    </xf>
    <xf numFmtId="2" fontId="3" fillId="6" borderId="1" applyAlignment="1" pivotButton="0" quotePrefix="0" xfId="0">
      <alignment horizontal="right" vertical="center"/>
    </xf>
    <xf numFmtId="169" fontId="0" fillId="0" borderId="1" applyAlignment="1" pivotButton="0" quotePrefix="0" xfId="0">
      <alignment horizontal="right" vertical="center"/>
    </xf>
    <xf numFmtId="170" fontId="0" fillId="0" borderId="1" applyAlignment="1" pivotButton="0" quotePrefix="0" xfId="0">
      <alignment horizontal="right" vertical="center"/>
    </xf>
    <xf numFmtId="167" fontId="0" fillId="0" borderId="1" applyAlignment="1" pivotButton="0" quotePrefix="0" xfId="0">
      <alignment horizontal="right" vertical="center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Break-Even Chart — Kopi Senja</a:t>
            </a:r>
          </a:p>
        </rich>
      </tx>
    </title>
    <plotArea>
      <lineChart>
        <grouping val="standard"/>
        <ser>
          <idx val="0"/>
          <order val="0"/>
          <tx>
            <v>Pendapatan</v>
          </tx>
          <spPr>
            <a:ln xmlns:a="http://schemas.openxmlformats.org/drawingml/2006/main" w="28000">
              <a:solidFill>
                <a:srgbClr val="00B05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'4_CHART'!$A$6:$A$18</f>
            </numRef>
          </cat>
          <val>
            <numRef>
              <f>'4_CHART'!$B$6:$B$18</f>
            </numRef>
          </val>
        </ser>
        <ser>
          <idx val="1"/>
          <order val="1"/>
          <tx>
            <v>Biaya Tetap</v>
          </tx>
          <spPr>
            <a:ln xmlns:a="http://schemas.openxmlformats.org/drawingml/2006/main" w="22000">
              <a:solidFill>
                <a:srgbClr val="BF900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'4_CHART'!$A$6:$A$18</f>
            </numRef>
          </cat>
          <val>
            <numRef>
              <f>'4_CHART'!$C$6:$C$18</f>
            </numRef>
          </val>
        </ser>
        <ser>
          <idx val="2"/>
          <order val="2"/>
          <tx>
            <v>Biaya Total</v>
          </tx>
          <spPr>
            <a:ln xmlns:a="http://schemas.openxmlformats.org/drawingml/2006/main" w="28000">
              <a:solidFill>
                <a:srgbClr val="C0000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'4_CHART'!$A$6:$A$18</f>
            </numRef>
          </cat>
          <val>
            <numRef>
              <f>'4_CHART'!$E$6:$E$18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Volume (cup/bulan)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Rupiah (Rp)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4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4" customWidth="1" min="1" max="1"/>
    <col width="22" customWidth="1" min="2" max="2"/>
    <col width="14" customWidth="1" min="3" max="3"/>
    <col width="52" customWidth="1" min="4" max="4"/>
  </cols>
  <sheetData>
    <row r="1" ht="26" customHeight="1">
      <c r="A1" s="1" t="inlineStr">
        <is>
          <t>INPUT &amp; BEP SINGLE-PRODUCT — Kopi Senja</t>
        </is>
      </c>
    </row>
    <row r="2" ht="18" customHeight="1">
      <c r="A2" s="2" t="inlineStr">
        <is>
          <t>Sheet input. Ubah angka kuning di bawah — semua hasil BEP di seluruh sheet otomatis terhitung ulang.</t>
        </is>
      </c>
    </row>
    <row r="4">
      <c r="A4" s="3" t="inlineStr">
        <is>
          <t>Komponen</t>
        </is>
      </c>
      <c r="B4" s="3" t="inlineStr">
        <is>
          <t>Nilai</t>
        </is>
      </c>
      <c r="C4" s="3" t="inlineStr">
        <is>
          <t>Satuan</t>
        </is>
      </c>
      <c r="D4" s="3" t="inlineStr">
        <is>
          <t>Catatan</t>
        </is>
      </c>
    </row>
    <row r="6" ht="20" customHeight="1">
      <c r="A6" s="4" t="inlineStr">
        <is>
          <t>INPUT (ubah angka di kolom B)</t>
        </is>
      </c>
    </row>
    <row r="7">
      <c r="A7" s="5" t="inlineStr">
        <is>
          <t>Harga Jual per cup (P)</t>
        </is>
      </c>
      <c r="B7" s="6" t="n">
        <v>25000</v>
      </c>
      <c r="C7" s="7" t="inlineStr">
        <is>
          <t>Rp/cup</t>
        </is>
      </c>
      <c r="D7" s="8" t="inlineStr">
        <is>
          <t>Harga jual rata-rata satu cup</t>
        </is>
      </c>
    </row>
    <row r="8">
      <c r="A8" s="5" t="inlineStr">
        <is>
          <t>Biaya Variabel per cup (V)</t>
        </is>
      </c>
      <c r="B8" s="6" t="n">
        <v>12000</v>
      </c>
      <c r="C8" s="7" t="inlineStr">
        <is>
          <t>Rp/cup</t>
        </is>
      </c>
      <c r="D8" s="8" t="inlineStr">
        <is>
          <t>Biji kopi, susu, gula, cup, sedotan, listrik per cup</t>
        </is>
      </c>
    </row>
    <row r="9">
      <c r="A9" s="5" t="inlineStr">
        <is>
          <t>Biaya Tetap bulanan (FC)</t>
        </is>
      </c>
      <c r="B9" s="9" t="n">
        <v>15000000</v>
      </c>
      <c r="C9" s="7" t="inlineStr">
        <is>
          <t>Rp/bulan</t>
        </is>
      </c>
      <c r="D9" s="8" t="inlineStr">
        <is>
          <t>Sewa, gaji, utilitas, dll — tidak bergantung volume</t>
        </is>
      </c>
    </row>
    <row r="10">
      <c r="A10" s="5" t="inlineStr">
        <is>
          <t>Volume aktual bulanan (Q)</t>
        </is>
      </c>
      <c r="B10" s="10" t="n">
        <v>2000</v>
      </c>
      <c r="C10" s="7" t="inlineStr">
        <is>
          <t>cup/bulan</t>
        </is>
      </c>
      <c r="D10" s="8" t="inlineStr">
        <is>
          <t>Berapa cup yang biasa terjual — untuk hitung MoS &amp; DOL</t>
        </is>
      </c>
    </row>
    <row r="12" ht="20" customHeight="1">
      <c r="A12" s="4" t="inlineStr">
        <is>
          <t>CONTRIBUTION MARGIN</t>
        </is>
      </c>
    </row>
    <row r="13">
      <c r="A13" s="11" t="inlineStr">
        <is>
          <t>Contribution Margin per cup (CM = P - V)</t>
        </is>
      </c>
      <c r="B13" s="12">
        <f>B7-B8</f>
        <v/>
      </c>
      <c r="C13" s="7" t="inlineStr">
        <is>
          <t>Rp/cup</t>
        </is>
      </c>
      <c r="D13" s="8" t="inlineStr">
        <is>
          <t>Sisa per cup setelah VC — untuk menutup FC dan laba</t>
        </is>
      </c>
    </row>
    <row r="14">
      <c r="A14" s="11" t="inlineStr">
        <is>
          <t>Contribution Margin Ratio (CMR = CM / P)</t>
        </is>
      </c>
      <c r="B14" s="13">
        <f>B13/B7</f>
        <v/>
      </c>
      <c r="C14" s="7" t="inlineStr">
        <is>
          <t>%</t>
        </is>
      </c>
      <c r="D14" s="8" t="inlineStr">
        <is>
          <t>Berapa Rupiah dari tiap Rp 1.000 yang jadi CM</t>
        </is>
      </c>
    </row>
    <row r="16" ht="20" customHeight="1">
      <c r="A16" s="4" t="inlineStr">
        <is>
          <t>TITIK IMPAS (BREAK-EVEN POINT)</t>
        </is>
      </c>
    </row>
    <row r="17">
      <c r="A17" s="11" t="inlineStr">
        <is>
          <t>BEP Unit = FC / CM</t>
        </is>
      </c>
      <c r="B17" s="14">
        <f>B9/B13</f>
        <v/>
      </c>
      <c r="C17" s="7" t="inlineStr">
        <is>
          <t>cup/bulan</t>
        </is>
      </c>
      <c r="D17" s="8" t="inlineStr">
        <is>
          <t>Jumlah cup minimal agar tidak rugi</t>
        </is>
      </c>
    </row>
    <row r="18">
      <c r="A18" s="11" t="inlineStr">
        <is>
          <t>BEP Rupiah = FC / CMR</t>
        </is>
      </c>
      <c r="B18" s="15">
        <f>B9/B14</f>
        <v/>
      </c>
      <c r="C18" s="7" t="inlineStr">
        <is>
          <t>Rp/bulan</t>
        </is>
      </c>
      <c r="D18" s="8" t="inlineStr">
        <is>
          <t>Pendapatan minimal agar tidak rugi</t>
        </is>
      </c>
    </row>
    <row r="20" ht="20" customHeight="1">
      <c r="A20" s="4" t="inlineStr">
        <is>
          <t>MARGIN OF SAFETY &amp; DEGREE OF OPERATING LEVERAGE</t>
        </is>
      </c>
    </row>
    <row r="21">
      <c r="A21" s="5" t="inlineStr">
        <is>
          <t>Pendapatan aktual (P × Q)</t>
        </is>
      </c>
      <c r="B21" s="16">
        <f>B7*B10</f>
        <v/>
      </c>
      <c r="C21" s="7" t="inlineStr">
        <is>
          <t>Rp/bulan</t>
        </is>
      </c>
      <c r="D21" s="8" t="inlineStr">
        <is>
          <t>Volume aktual dikalikan harga</t>
        </is>
      </c>
    </row>
    <row r="22">
      <c r="A22" s="11" t="inlineStr">
        <is>
          <t>Margin of Safety (Rp) = Pendapatan - BEP Rupiah</t>
        </is>
      </c>
      <c r="B22" s="17">
        <f>B21-B18</f>
        <v/>
      </c>
      <c r="C22" s="7" t="inlineStr">
        <is>
          <t>Rp/bulan</t>
        </is>
      </c>
      <c r="D22" s="8" t="inlineStr">
        <is>
          <t>Bantalan rupiah sebelum tergelincir ke rugi</t>
        </is>
      </c>
    </row>
    <row r="23">
      <c r="A23" s="11" t="inlineStr">
        <is>
          <t>Margin of Safety (%) = MoS / Pendapatan</t>
        </is>
      </c>
      <c r="B23" s="13">
        <f>B22/B21</f>
        <v/>
      </c>
      <c r="C23" s="7" t="inlineStr">
        <is>
          <t>%</t>
        </is>
      </c>
      <c r="D23" s="8" t="inlineStr">
        <is>
          <t>Pendapatan boleh turun sebesar ini sebelum impas</t>
        </is>
      </c>
    </row>
    <row r="24">
      <c r="A24" s="5" t="inlineStr">
        <is>
          <t>Contribution Margin Total (CM × Q)</t>
        </is>
      </c>
      <c r="B24" s="16">
        <f>B13*B10</f>
        <v/>
      </c>
      <c r="C24" s="7" t="inlineStr">
        <is>
          <t>Rp/bulan</t>
        </is>
      </c>
      <c r="D24" s="8" t="inlineStr">
        <is>
          <t>CM seluruh cup aktual</t>
        </is>
      </c>
    </row>
    <row r="25">
      <c r="A25" s="11" t="inlineStr">
        <is>
          <t>EBIT = CM Total - FC</t>
        </is>
      </c>
      <c r="B25" s="17">
        <f>B24-B9</f>
        <v/>
      </c>
      <c r="C25" s="7" t="inlineStr">
        <is>
          <t>Rp/bulan</t>
        </is>
      </c>
      <c r="D25" s="8" t="inlineStr">
        <is>
          <t>Laba operasi pada volume aktual</t>
        </is>
      </c>
    </row>
    <row r="26">
      <c r="A26" s="11" t="inlineStr">
        <is>
          <t>DOL = CM Total / EBIT</t>
        </is>
      </c>
      <c r="B26" s="18">
        <f>B24/B25</f>
        <v/>
      </c>
      <c r="C26" s="7" t="inlineStr">
        <is>
          <t>x</t>
        </is>
      </c>
      <c r="D26" s="8" t="inlineStr">
        <is>
          <t>1 + (% volume × DOL) ≈ % EBIT. DOL tinggi = laba volatile.</t>
        </is>
      </c>
    </row>
  </sheetData>
  <mergeCells count="6">
    <mergeCell ref="A1:D1"/>
    <mergeCell ref="A6:D6"/>
    <mergeCell ref="A12:D12"/>
    <mergeCell ref="A20:D20"/>
    <mergeCell ref="A16:D16"/>
    <mergeCell ref="A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  <col width="16" customWidth="1" min="4" max="4"/>
    <col width="14" customWidth="1" min="5" max="5"/>
    <col width="18" customWidth="1" min="6" max="6"/>
    <col width="36" customWidth="1" min="7" max="7"/>
  </cols>
  <sheetData>
    <row r="1" ht="26" customHeight="1">
      <c r="A1" s="1" t="inlineStr">
        <is>
          <t>BEP MULTI-PRODUCT — Espresso / Cappuccino / Latte</t>
        </is>
      </c>
    </row>
    <row r="2" ht="18" customHeight="1">
      <c r="A2" s="2" t="inlineStr">
        <is>
          <t>Asumsi: bauran penjualan (sales mix) tetap. Hitung BEP komposit lalu pecah per produk. Input kuning, hasil hijau.</t>
        </is>
      </c>
    </row>
    <row r="4">
      <c r="A4" s="3" t="inlineStr">
        <is>
          <t>Produk</t>
        </is>
      </c>
      <c r="B4" s="3" t="inlineStr">
        <is>
          <t>Harga (P)</t>
        </is>
      </c>
      <c r="C4" s="3" t="inlineStr">
        <is>
          <t>VC per cup</t>
        </is>
      </c>
      <c r="D4" s="3" t="inlineStr">
        <is>
          <t>CM per cup</t>
        </is>
      </c>
      <c r="E4" s="3" t="inlineStr">
        <is>
          <t>Bauran (mix)</t>
        </is>
      </c>
      <c r="F4" s="3" t="inlineStr">
        <is>
          <t>CM tertimbang</t>
        </is>
      </c>
      <c r="G4" s="3" t="inlineStr">
        <is>
          <t>Catatan</t>
        </is>
      </c>
    </row>
    <row r="5">
      <c r="A5" s="19" t="inlineStr">
        <is>
          <t>Espresso</t>
        </is>
      </c>
      <c r="B5" s="20" t="n">
        <v>22000</v>
      </c>
      <c r="C5" s="20" t="n">
        <v>10000</v>
      </c>
      <c r="D5" s="16">
        <f>B5-C5</f>
        <v/>
      </c>
      <c r="E5" s="21" t="n">
        <v>0.3</v>
      </c>
      <c r="F5" s="16">
        <f>D5*E5</f>
        <v/>
      </c>
      <c r="G5" s="8" t="inlineStr">
        <is>
          <t>Shot murni, harga ekonomis</t>
        </is>
      </c>
    </row>
    <row r="6">
      <c r="A6" s="19" t="inlineStr">
        <is>
          <t>Cappuccino</t>
        </is>
      </c>
      <c r="B6" s="20" t="n">
        <v>28000</v>
      </c>
      <c r="C6" s="20" t="n">
        <v>13000</v>
      </c>
      <c r="D6" s="16">
        <f>B6-C6</f>
        <v/>
      </c>
      <c r="E6" s="21" t="n">
        <v>0.5</v>
      </c>
      <c r="F6" s="16">
        <f>D6*E6</f>
        <v/>
      </c>
      <c r="G6" s="8" t="inlineStr">
        <is>
          <t>Best-seller, margin sedang</t>
        </is>
      </c>
    </row>
    <row r="7">
      <c r="A7" s="19" t="inlineStr">
        <is>
          <t>Latte</t>
        </is>
      </c>
      <c r="B7" s="20" t="n">
        <v>32000</v>
      </c>
      <c r="C7" s="20" t="n">
        <v>15000</v>
      </c>
      <c r="D7" s="16">
        <f>B7-C7</f>
        <v/>
      </c>
      <c r="E7" s="21" t="n">
        <v>0.2</v>
      </c>
      <c r="F7" s="16">
        <f>D7*E7</f>
        <v/>
      </c>
      <c r="G7" s="8" t="inlineStr">
        <is>
          <t>Premium, margin tertinggi</t>
        </is>
      </c>
    </row>
    <row r="8">
      <c r="A8" s="22" t="inlineStr">
        <is>
          <t>Rata-rata tertimbang</t>
        </is>
      </c>
      <c r="B8" s="15">
        <f>SUMPRODUCT(B5:B7,E5:E7)</f>
        <v/>
      </c>
      <c r="C8" s="15">
        <f>SUMPRODUCT(C5:C7,E5:E7)</f>
        <v/>
      </c>
      <c r="D8" s="15">
        <f>SUMPRODUCT(D5:D7,E5:E7)</f>
        <v/>
      </c>
      <c r="E8" s="23">
        <f>SUM(E5:E7)</f>
        <v/>
      </c>
      <c r="F8" s="15">
        <f>SUM(F5:F7)</f>
        <v/>
      </c>
      <c r="G8" s="8" t="inlineStr">
        <is>
          <t>Harus sama dengan D8 (cek silang)</t>
        </is>
      </c>
    </row>
    <row r="10" ht="20" customHeight="1">
      <c r="A10" s="4" t="inlineStr">
        <is>
          <t>BEP KOMPOSIT (dalam unit komposit = 1 paket bauran)</t>
        </is>
      </c>
    </row>
    <row r="11">
      <c r="A11" s="5" t="inlineStr">
        <is>
          <t>FC bulanan (ambil dari Sheet 1, bisa diganti)</t>
        </is>
      </c>
      <c r="B11" s="20">
        <f>'1_INPUT'!B9</f>
        <v/>
      </c>
      <c r="C11" s="8" t="inlineStr">
        <is>
          <t>← terhubung Sheet 1</t>
        </is>
      </c>
      <c r="D11" s="24" t="n"/>
      <c r="E11" s="24" t="n"/>
      <c r="F11" s="24" t="n"/>
      <c r="G11" s="24" t="n"/>
    </row>
    <row r="12">
      <c r="A12" s="11" t="inlineStr">
        <is>
          <t>CM rata-rata tertimbang (per unit komposit)</t>
        </is>
      </c>
      <c r="B12" s="17">
        <f>D8</f>
        <v/>
      </c>
      <c r="C12" s="8">
        <f> rata-rata CM kolom D baris 8</f>
        <v/>
      </c>
      <c r="D12" s="24" t="n"/>
      <c r="E12" s="24" t="n"/>
      <c r="F12" s="24" t="n"/>
      <c r="G12" s="24" t="n"/>
    </row>
    <row r="13">
      <c r="A13" s="11" t="inlineStr">
        <is>
          <t>BEP komposit (unit paket) = FC / CM rata-rata</t>
        </is>
      </c>
      <c r="B13" s="25">
        <f>B11/B12</f>
        <v/>
      </c>
      <c r="C13" s="8" t="inlineStr">
        <is>
          <t>Satu paket = (esp, cap, lat) sesuai bauran</t>
        </is>
      </c>
      <c r="D13" s="24" t="n"/>
      <c r="E13" s="24" t="n"/>
      <c r="F13" s="24" t="n"/>
      <c r="G13" s="24" t="n"/>
    </row>
    <row r="15" ht="20" customHeight="1">
      <c r="A15" s="4" t="inlineStr">
        <is>
          <t>BEP PER PRODUK (pecah paket komposit sesuai bauran)</t>
        </is>
      </c>
    </row>
    <row r="16">
      <c r="A16" s="3" t="inlineStr">
        <is>
          <t>Produk</t>
        </is>
      </c>
      <c r="B16" s="3" t="inlineStr">
        <is>
          <t>Bauran</t>
        </is>
      </c>
      <c r="C16" s="3" t="inlineStr">
        <is>
          <t>Cup pada BEP</t>
        </is>
      </c>
      <c r="D16" s="3" t="inlineStr">
        <is>
          <t>Pendapatan pada BEP</t>
        </is>
      </c>
      <c r="E16" s="3" t="inlineStr">
        <is>
          <t>CM pada BEP</t>
        </is>
      </c>
      <c r="F16" s="26" t="n"/>
      <c r="G16" s="26" t="n"/>
    </row>
    <row r="17">
      <c r="A17" s="19" t="inlineStr">
        <is>
          <t>Espresso</t>
        </is>
      </c>
      <c r="B17" s="27">
        <f>E5</f>
        <v/>
      </c>
      <c r="C17" s="28">
        <f>E5*$B$13</f>
        <v/>
      </c>
      <c r="D17" s="16">
        <f>C17*B5</f>
        <v/>
      </c>
      <c r="E17" s="16">
        <f>C17*D5</f>
        <v/>
      </c>
      <c r="F17" s="24" t="n"/>
      <c r="G17" s="24" t="n"/>
    </row>
    <row r="18">
      <c r="A18" s="19" t="inlineStr">
        <is>
          <t>Cappuccino</t>
        </is>
      </c>
      <c r="B18" s="27">
        <f>E6</f>
        <v/>
      </c>
      <c r="C18" s="28">
        <f>E6*$B$13</f>
        <v/>
      </c>
      <c r="D18" s="16">
        <f>C18*B6</f>
        <v/>
      </c>
      <c r="E18" s="16">
        <f>C18*D6</f>
        <v/>
      </c>
      <c r="F18" s="24" t="n"/>
      <c r="G18" s="24" t="n"/>
    </row>
    <row r="19">
      <c r="A19" s="19" t="inlineStr">
        <is>
          <t>Latte</t>
        </is>
      </c>
      <c r="B19" s="27">
        <f>E7</f>
        <v/>
      </c>
      <c r="C19" s="28">
        <f>E7*$B$13</f>
        <v/>
      </c>
      <c r="D19" s="16">
        <f>C19*B7</f>
        <v/>
      </c>
      <c r="E19" s="16">
        <f>C19*D7</f>
        <v/>
      </c>
      <c r="F19" s="24" t="n"/>
      <c r="G19" s="24" t="n"/>
    </row>
    <row r="20">
      <c r="A20" s="22" t="inlineStr">
        <is>
          <t>TOTAL</t>
        </is>
      </c>
      <c r="B20" s="24" t="n"/>
      <c r="C20" s="25">
        <f>SUM(C17:C19)</f>
        <v/>
      </c>
      <c r="D20" s="15">
        <f>SUM(D17:D19)</f>
        <v/>
      </c>
      <c r="E20" s="15">
        <f>SUM(E17:E19)</f>
        <v/>
      </c>
      <c r="F20" s="8" t="inlineStr">
        <is>
          <t>← harus sama dengan FC</t>
        </is>
      </c>
      <c r="G20" s="24" t="n"/>
    </row>
    <row r="22" ht="20" customHeight="1">
      <c r="A22" s="4" t="inlineStr">
        <is>
          <t>BEP RUPIAH MULTI-PRODUCT</t>
        </is>
      </c>
    </row>
    <row r="23">
      <c r="A23" s="11" t="inlineStr">
        <is>
          <t>CMR tertimbang = CM rata-rata / Harga rata-rata</t>
        </is>
      </c>
      <c r="B23" s="13">
        <f>B12/B8</f>
        <v/>
      </c>
      <c r="C23" s="24" t="n"/>
      <c r="D23" s="24" t="n"/>
      <c r="E23" s="24" t="n"/>
      <c r="F23" s="24" t="n"/>
      <c r="G23" s="24" t="n"/>
    </row>
    <row r="24">
      <c r="A24" s="11" t="inlineStr">
        <is>
          <t>BEP Rupiah = FC / CMR tertimbang</t>
        </is>
      </c>
      <c r="B24" s="15">
        <f>B11/B23</f>
        <v/>
      </c>
      <c r="C24" s="8" t="inlineStr">
        <is>
          <t>Harus sama dengan TOTAL pendapatan kolom D baris TOTAL</t>
        </is>
      </c>
      <c r="D24" s="24" t="n"/>
      <c r="E24" s="24" t="n"/>
      <c r="F24" s="24" t="n"/>
      <c r="G24" s="24" t="n"/>
    </row>
  </sheetData>
  <mergeCells count="11">
    <mergeCell ref="A1:G1"/>
    <mergeCell ref="C12:G12"/>
    <mergeCell ref="C24:G24"/>
    <mergeCell ref="A22:G22"/>
    <mergeCell ref="F20:G20"/>
    <mergeCell ref="C11:G11"/>
    <mergeCell ref="A2:G2"/>
    <mergeCell ref="A15:G15"/>
    <mergeCell ref="C23:G23"/>
    <mergeCell ref="C13:G13"/>
    <mergeCell ref="A10:G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27"/>
  <sheetViews>
    <sheetView workbookViewId="0">
      <pane xSplit="1" ySplit="8" topLeftCell="B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SENSITIVITY — Tabel BEP Unit (Harga vs VC)</t>
        </is>
      </c>
    </row>
    <row r="2" ht="18" customHeight="1">
      <c r="A2" s="2" t="inlineStr">
        <is>
          <t>Setiap sel = BEP unit pada kombinasi Harga (kolom) dan VC (baris). FC dari Sheet 1. Hijau = di bawah BEP baseline (lebih baik), merah = di atas (lebih buruk).</t>
        </is>
      </c>
    </row>
    <row r="4" ht="20" customHeight="1">
      <c r="A4" s="4" t="inlineStr">
        <is>
          <t>PARAMETER ACUAN (dari Sheet 1)</t>
        </is>
      </c>
    </row>
    <row r="5">
      <c r="A5" s="11" t="inlineStr">
        <is>
          <t>FC bulanan</t>
        </is>
      </c>
      <c r="B5" s="16">
        <f>'1_INPUT'!B9</f>
        <v/>
      </c>
      <c r="C5" s="11" t="inlineStr">
        <is>
          <t>Harga baseline</t>
        </is>
      </c>
      <c r="D5" s="16">
        <f>'1_INPUT'!B7</f>
        <v/>
      </c>
      <c r="E5" s="11" t="inlineStr">
        <is>
          <t>VC baseline</t>
        </is>
      </c>
      <c r="F5" s="16">
        <f>'1_INPUT'!B8</f>
        <v/>
      </c>
      <c r="G5" s="11" t="inlineStr">
        <is>
          <t>BEP baseline</t>
        </is>
      </c>
      <c r="H5" s="28">
        <f>'1_INPUT'!B17</f>
        <v/>
      </c>
    </row>
    <row r="7" ht="20" customHeight="1">
      <c r="A7" s="4" t="inlineStr">
        <is>
          <t>TABEL BEP UNIT (baris = VC, kolom = Harga)</t>
        </is>
      </c>
    </row>
    <row r="8">
      <c r="A8" s="29" t="inlineStr">
        <is>
          <t>VC \ Harga</t>
        </is>
      </c>
      <c r="B8" s="30" t="n">
        <v>20000</v>
      </c>
      <c r="C8" s="30" t="n">
        <v>22000</v>
      </c>
      <c r="D8" s="30" t="n">
        <v>24000</v>
      </c>
      <c r="E8" s="30" t="n">
        <v>25000</v>
      </c>
      <c r="F8" s="30" t="n">
        <v>26000</v>
      </c>
      <c r="G8" s="30" t="n">
        <v>28000</v>
      </c>
      <c r="H8" s="30" t="n">
        <v>30000</v>
      </c>
      <c r="I8" s="30" t="n">
        <v>32500</v>
      </c>
    </row>
    <row r="9">
      <c r="A9" s="31" t="n">
        <v>9000</v>
      </c>
      <c r="B9" s="32">
        <f>$B$5/(B$8-$A9)</f>
        <v/>
      </c>
      <c r="C9" s="32">
        <f>$B$5/(C$8-$A9)</f>
        <v/>
      </c>
      <c r="D9" s="32">
        <f>$B$5/(D$8-$A9)</f>
        <v/>
      </c>
      <c r="E9" s="32">
        <f>$B$5/(E$8-$A9)</f>
        <v/>
      </c>
      <c r="F9" s="32">
        <f>$B$5/(F$8-$A9)</f>
        <v/>
      </c>
      <c r="G9" s="32">
        <f>$B$5/(G$8-$A9)</f>
        <v/>
      </c>
      <c r="H9" s="32">
        <f>$B$5/(H$8-$A9)</f>
        <v/>
      </c>
      <c r="I9" s="32">
        <f>$B$5/(I$8-$A9)</f>
        <v/>
      </c>
    </row>
    <row r="10">
      <c r="A10" s="31" t="n">
        <v>10000</v>
      </c>
      <c r="B10" s="32">
        <f>$B$5/(B$8-$A10)</f>
        <v/>
      </c>
      <c r="C10" s="32">
        <f>$B$5/(C$8-$A10)</f>
        <v/>
      </c>
      <c r="D10" s="32">
        <f>$B$5/(D$8-$A10)</f>
        <v/>
      </c>
      <c r="E10" s="32">
        <f>$B$5/(E$8-$A10)</f>
        <v/>
      </c>
      <c r="F10" s="32">
        <f>$B$5/(F$8-$A10)</f>
        <v/>
      </c>
      <c r="G10" s="32">
        <f>$B$5/(G$8-$A10)</f>
        <v/>
      </c>
      <c r="H10" s="32">
        <f>$B$5/(H$8-$A10)</f>
        <v/>
      </c>
      <c r="I10" s="32">
        <f>$B$5/(I$8-$A10)</f>
        <v/>
      </c>
    </row>
    <row r="11">
      <c r="A11" s="31" t="n">
        <v>11000</v>
      </c>
      <c r="B11" s="32">
        <f>$B$5/(B$8-$A11)</f>
        <v/>
      </c>
      <c r="C11" s="32">
        <f>$B$5/(C$8-$A11)</f>
        <v/>
      </c>
      <c r="D11" s="32">
        <f>$B$5/(D$8-$A11)</f>
        <v/>
      </c>
      <c r="E11" s="32">
        <f>$B$5/(E$8-$A11)</f>
        <v/>
      </c>
      <c r="F11" s="32">
        <f>$B$5/(F$8-$A11)</f>
        <v/>
      </c>
      <c r="G11" s="32">
        <f>$B$5/(G$8-$A11)</f>
        <v/>
      </c>
      <c r="H11" s="32">
        <f>$B$5/(H$8-$A11)</f>
        <v/>
      </c>
      <c r="I11" s="32">
        <f>$B$5/(I$8-$A11)</f>
        <v/>
      </c>
    </row>
    <row r="12">
      <c r="A12" s="31" t="n">
        <v>12000</v>
      </c>
      <c r="B12" s="32">
        <f>$B$5/(B$8-$A12)</f>
        <v/>
      </c>
      <c r="C12" s="32">
        <f>$B$5/(C$8-$A12)</f>
        <v/>
      </c>
      <c r="D12" s="32">
        <f>$B$5/(D$8-$A12)</f>
        <v/>
      </c>
      <c r="E12" s="33">
        <f>$B$5/(E$8-$A12)</f>
        <v/>
      </c>
      <c r="F12" s="32">
        <f>$B$5/(F$8-$A12)</f>
        <v/>
      </c>
      <c r="G12" s="32">
        <f>$B$5/(G$8-$A12)</f>
        <v/>
      </c>
      <c r="H12" s="32">
        <f>$B$5/(H$8-$A12)</f>
        <v/>
      </c>
      <c r="I12" s="32">
        <f>$B$5/(I$8-$A12)</f>
        <v/>
      </c>
    </row>
    <row r="13">
      <c r="A13" s="31" t="n">
        <v>13000</v>
      </c>
      <c r="B13" s="32">
        <f>$B$5/(B$8-$A13)</f>
        <v/>
      </c>
      <c r="C13" s="32">
        <f>$B$5/(C$8-$A13)</f>
        <v/>
      </c>
      <c r="D13" s="32">
        <f>$B$5/(D$8-$A13)</f>
        <v/>
      </c>
      <c r="E13" s="32">
        <f>$B$5/(E$8-$A13)</f>
        <v/>
      </c>
      <c r="F13" s="32">
        <f>$B$5/(F$8-$A13)</f>
        <v/>
      </c>
      <c r="G13" s="32">
        <f>$B$5/(G$8-$A13)</f>
        <v/>
      </c>
      <c r="H13" s="32">
        <f>$B$5/(H$8-$A13)</f>
        <v/>
      </c>
      <c r="I13" s="32">
        <f>$B$5/(I$8-$A13)</f>
        <v/>
      </c>
    </row>
    <row r="14">
      <c r="A14" s="31" t="n">
        <v>13800</v>
      </c>
      <c r="B14" s="32">
        <f>$B$5/(B$8-$A14)</f>
        <v/>
      </c>
      <c r="C14" s="32">
        <f>$B$5/(C$8-$A14)</f>
        <v/>
      </c>
      <c r="D14" s="32">
        <f>$B$5/(D$8-$A14)</f>
        <v/>
      </c>
      <c r="E14" s="32">
        <f>$B$5/(E$8-$A14)</f>
        <v/>
      </c>
      <c r="F14" s="32">
        <f>$B$5/(F$8-$A14)</f>
        <v/>
      </c>
      <c r="G14" s="32">
        <f>$B$5/(G$8-$A14)</f>
        <v/>
      </c>
      <c r="H14" s="32">
        <f>$B$5/(H$8-$A14)</f>
        <v/>
      </c>
      <c r="I14" s="32">
        <f>$B$5/(I$8-$A14)</f>
        <v/>
      </c>
    </row>
    <row r="15">
      <c r="A15" s="31" t="n">
        <v>15000</v>
      </c>
      <c r="B15" s="32">
        <f>$B$5/(B$8-$A15)</f>
        <v/>
      </c>
      <c r="C15" s="32">
        <f>$B$5/(C$8-$A15)</f>
        <v/>
      </c>
      <c r="D15" s="32">
        <f>$B$5/(D$8-$A15)</f>
        <v/>
      </c>
      <c r="E15" s="32">
        <f>$B$5/(E$8-$A15)</f>
        <v/>
      </c>
      <c r="F15" s="32">
        <f>$B$5/(F$8-$A15)</f>
        <v/>
      </c>
      <c r="G15" s="32">
        <f>$B$5/(G$8-$A15)</f>
        <v/>
      </c>
      <c r="H15" s="32">
        <f>$B$5/(H$8-$A15)</f>
        <v/>
      </c>
      <c r="I15" s="32">
        <f>$B$5/(I$8-$A15)</f>
        <v/>
      </c>
    </row>
    <row r="16">
      <c r="A16" s="31" t="n">
        <v>16000</v>
      </c>
      <c r="B16" s="32">
        <f>$B$5/(B$8-$A16)</f>
        <v/>
      </c>
      <c r="C16" s="32">
        <f>$B$5/(C$8-$A16)</f>
        <v/>
      </c>
      <c r="D16" s="32">
        <f>$B$5/(D$8-$A16)</f>
        <v/>
      </c>
      <c r="E16" s="32">
        <f>$B$5/(E$8-$A16)</f>
        <v/>
      </c>
      <c r="F16" s="32">
        <f>$B$5/(F$8-$A16)</f>
        <v/>
      </c>
      <c r="G16" s="32">
        <f>$B$5/(G$8-$A16)</f>
        <v/>
      </c>
      <c r="H16" s="32">
        <f>$B$5/(H$8-$A16)</f>
        <v/>
      </c>
      <c r="I16" s="32">
        <f>$B$5/(I$8-$A16)</f>
        <v/>
      </c>
    </row>
    <row r="18">
      <c r="A18" s="34" t="inlineStr">
        <is>
          <t>Cara baca: kolom kiri ke kanan = harga naik (BEP turun, lebih mudah impas). Atas ke bawah = VC naik (BEP naik, lebih sulit impas). Sel kuning = skenario baseline saat ini.</t>
        </is>
      </c>
    </row>
    <row r="20" ht="20" customHeight="1">
      <c r="A20" s="4" t="inlineStr">
        <is>
          <t>SKENARIO RINGKAS (1 variabel bergeser dari baseline)</t>
        </is>
      </c>
    </row>
    <row r="21">
      <c r="A21" s="3" t="inlineStr">
        <is>
          <t>Skenario</t>
        </is>
      </c>
      <c r="B21" s="3" t="inlineStr">
        <is>
          <t>P</t>
        </is>
      </c>
      <c r="C21" s="3" t="inlineStr">
        <is>
          <t>V</t>
        </is>
      </c>
      <c r="D21" s="3" t="inlineStr">
        <is>
          <t>CM</t>
        </is>
      </c>
      <c r="E21" s="3" t="inlineStr">
        <is>
          <t>CMR</t>
        </is>
      </c>
      <c r="F21" s="3" t="inlineStr">
        <is>
          <t>BEP Unit</t>
        </is>
      </c>
      <c r="G21" s="3" t="inlineStr">
        <is>
          <t>BEP Rupiah</t>
        </is>
      </c>
      <c r="H21" s="3" t="inlineStr">
        <is>
          <t>Δ BEP Unit</t>
        </is>
      </c>
    </row>
    <row r="22">
      <c r="A22" s="19" t="inlineStr">
        <is>
          <t>Baseline (sekarang)</t>
        </is>
      </c>
      <c r="B22" s="16">
        <f>'1_INPUT'!B7</f>
        <v/>
      </c>
      <c r="C22" s="16">
        <f>'1_INPUT'!B8</f>
        <v/>
      </c>
      <c r="D22" s="16">
        <f>B22-C22</f>
        <v/>
      </c>
      <c r="E22" s="35">
        <f>D22/B22</f>
        <v/>
      </c>
      <c r="F22" s="36">
        <f>='1_INPUT'!B9/D22</f>
        <v/>
      </c>
      <c r="G22" s="17">
        <f>='1_INPUT'!B9/E22</f>
        <v/>
      </c>
      <c r="H22" s="37">
        <f>F22-'1_INPUT'!B17</f>
        <v/>
      </c>
    </row>
    <row r="23">
      <c r="A23" s="19" t="inlineStr">
        <is>
          <t>Harga +10%</t>
        </is>
      </c>
      <c r="B23" s="16">
        <f>'1_INPUT'!B7*1.1</f>
        <v/>
      </c>
      <c r="C23" s="16">
        <f>'1_INPUT'!B8</f>
        <v/>
      </c>
      <c r="D23" s="16">
        <f>B23-C23</f>
        <v/>
      </c>
      <c r="E23" s="35">
        <f>D23/B23</f>
        <v/>
      </c>
      <c r="F23" s="36">
        <f>='1_INPUT'!B9/D23</f>
        <v/>
      </c>
      <c r="G23" s="17">
        <f>='1_INPUT'!B9/E23</f>
        <v/>
      </c>
      <c r="H23" s="37">
        <f>F23-'1_INPUT'!B17</f>
        <v/>
      </c>
    </row>
    <row r="24">
      <c r="A24" s="19" t="inlineStr">
        <is>
          <t>Harga -10%</t>
        </is>
      </c>
      <c r="B24" s="16">
        <f>'1_INPUT'!B7*0.9</f>
        <v/>
      </c>
      <c r="C24" s="16">
        <f>'1_INPUT'!B8</f>
        <v/>
      </c>
      <c r="D24" s="16">
        <f>B24-C24</f>
        <v/>
      </c>
      <c r="E24" s="35">
        <f>D24/B24</f>
        <v/>
      </c>
      <c r="F24" s="36">
        <f>='1_INPUT'!B9/D24</f>
        <v/>
      </c>
      <c r="G24" s="17">
        <f>='1_INPUT'!B9/E24</f>
        <v/>
      </c>
      <c r="H24" s="37">
        <f>F24-'1_INPUT'!B17</f>
        <v/>
      </c>
    </row>
    <row r="25">
      <c r="A25" s="19" t="inlineStr">
        <is>
          <t>VC +15%</t>
        </is>
      </c>
      <c r="B25" s="16">
        <f>'1_INPUT'!B7</f>
        <v/>
      </c>
      <c r="C25" s="16">
        <f>'1_INPUT'!B8*1.15</f>
        <v/>
      </c>
      <c r="D25" s="16">
        <f>B25-C25</f>
        <v/>
      </c>
      <c r="E25" s="35">
        <f>D25/B25</f>
        <v/>
      </c>
      <c r="F25" s="36">
        <f>='1_INPUT'!B9/D25</f>
        <v/>
      </c>
      <c r="G25" s="17">
        <f>='1_INPUT'!B9/E25</f>
        <v/>
      </c>
      <c r="H25" s="37">
        <f>F25-'1_INPUT'!B17</f>
        <v/>
      </c>
    </row>
    <row r="26">
      <c r="A26" s="19" t="inlineStr">
        <is>
          <t>VC -10%</t>
        </is>
      </c>
      <c r="B26" s="16">
        <f>'1_INPUT'!B7</f>
        <v/>
      </c>
      <c r="C26" s="16">
        <f>'1_INPUT'!B8*0.9</f>
        <v/>
      </c>
      <c r="D26" s="16">
        <f>B26-C26</f>
        <v/>
      </c>
      <c r="E26" s="35">
        <f>D26/B26</f>
        <v/>
      </c>
      <c r="F26" s="36">
        <f>='1_INPUT'!B9/D26</f>
        <v/>
      </c>
      <c r="G26" s="17">
        <f>='1_INPUT'!B9/E26</f>
        <v/>
      </c>
      <c r="H26" s="37">
        <f>F26-'1_INPUT'!B17</f>
        <v/>
      </c>
    </row>
    <row r="27">
      <c r="A27" s="19" t="inlineStr">
        <is>
          <t>FC +20%</t>
        </is>
      </c>
      <c r="B27" s="16">
        <f>'1_INPUT'!B7</f>
        <v/>
      </c>
      <c r="C27" s="16">
        <f>'1_INPUT'!B8</f>
        <v/>
      </c>
      <c r="D27" s="16">
        <f>B27-C27</f>
        <v/>
      </c>
      <c r="E27" s="35">
        <f>D27/B27</f>
        <v/>
      </c>
      <c r="F27" s="36">
        <f>='1_INPUT'!B9*1.2/D27</f>
        <v/>
      </c>
      <c r="G27" s="17">
        <f>='1_INPUT'!B9*1.2/E27</f>
        <v/>
      </c>
      <c r="H27" s="37">
        <f>F27-'1_INPUT'!B17</f>
        <v/>
      </c>
    </row>
  </sheetData>
  <mergeCells count="6">
    <mergeCell ref="A1:J1"/>
    <mergeCell ref="A18:I18"/>
    <mergeCell ref="A4:J4"/>
    <mergeCell ref="A7:J7"/>
    <mergeCell ref="A20:J20"/>
    <mergeCell ref="A2:J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4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20" customWidth="1" min="3" max="3"/>
    <col width="22" customWidth="1" min="4" max="4"/>
    <col width="18" customWidth="1" min="5" max="5"/>
    <col width="18" customWidth="1" min="6" max="6"/>
    <col width="4" customWidth="1" min="7" max="7"/>
  </cols>
  <sheetData>
    <row r="1" ht="26" customHeight="1">
      <c r="A1" s="1" t="inlineStr">
        <is>
          <t>BREAK-EVEN CHART — Garis Pendapatan vs Biaya Total</t>
        </is>
      </c>
    </row>
    <row r="2" ht="18" customHeight="1">
      <c r="A2" s="2" t="inlineStr">
        <is>
          <t>Titik potong dua garis = BEP. Data tabel di bawah hidup mengikuti Sheet 1. Garis hijau = pendapatan, garis merah = biaya total, garis kuning = biaya tetap.</t>
        </is>
      </c>
    </row>
    <row r="4" ht="20" customHeight="1">
      <c r="A4" s="4" t="inlineStr">
        <is>
          <t>TABEL DATA (volume vs Rp) — referensi Sheet 1</t>
        </is>
      </c>
    </row>
    <row r="5">
      <c r="A5" s="3" t="inlineStr">
        <is>
          <t>Volume (cup)</t>
        </is>
      </c>
      <c r="B5" s="3" t="inlineStr">
        <is>
          <t>Pendapatan</t>
        </is>
      </c>
      <c r="C5" s="3" t="inlineStr">
        <is>
          <t>Biaya Tetap (FC)</t>
        </is>
      </c>
      <c r="D5" s="3" t="inlineStr">
        <is>
          <t>Biaya Variabel Total</t>
        </is>
      </c>
      <c r="E5" s="3" t="inlineStr">
        <is>
          <t>Biaya Total</t>
        </is>
      </c>
      <c r="F5" s="3" t="inlineStr">
        <is>
          <t>Laba/(Rugi)</t>
        </is>
      </c>
    </row>
    <row r="6">
      <c r="A6" s="38" t="n">
        <v>0</v>
      </c>
      <c r="B6" s="39">
        <f>A6*'1_INPUT'!B7</f>
        <v/>
      </c>
      <c r="C6" s="39">
        <f>'1_INPUT'!B9</f>
        <v/>
      </c>
      <c r="D6" s="39">
        <f>A6*'1_INPUT'!B8</f>
        <v/>
      </c>
      <c r="E6" s="39">
        <f>C6+D6</f>
        <v/>
      </c>
      <c r="F6" s="39">
        <f>B6-E6</f>
        <v/>
      </c>
    </row>
    <row r="7">
      <c r="A7" s="38" t="n">
        <v>250</v>
      </c>
      <c r="B7" s="39">
        <f>A7*'1_INPUT'!B7</f>
        <v/>
      </c>
      <c r="C7" s="39">
        <f>'1_INPUT'!B9</f>
        <v/>
      </c>
      <c r="D7" s="39">
        <f>A7*'1_INPUT'!B8</f>
        <v/>
      </c>
      <c r="E7" s="39">
        <f>C7+D7</f>
        <v/>
      </c>
      <c r="F7" s="39">
        <f>B7-E7</f>
        <v/>
      </c>
    </row>
    <row r="8">
      <c r="A8" s="38" t="n">
        <v>500</v>
      </c>
      <c r="B8" s="39">
        <f>A8*'1_INPUT'!B7</f>
        <v/>
      </c>
      <c r="C8" s="39">
        <f>'1_INPUT'!B9</f>
        <v/>
      </c>
      <c r="D8" s="39">
        <f>A8*'1_INPUT'!B8</f>
        <v/>
      </c>
      <c r="E8" s="39">
        <f>C8+D8</f>
        <v/>
      </c>
      <c r="F8" s="39">
        <f>B8-E8</f>
        <v/>
      </c>
    </row>
    <row r="9">
      <c r="A9" s="38" t="n">
        <v>750</v>
      </c>
      <c r="B9" s="39">
        <f>A9*'1_INPUT'!B7</f>
        <v/>
      </c>
      <c r="C9" s="39">
        <f>'1_INPUT'!B9</f>
        <v/>
      </c>
      <c r="D9" s="39">
        <f>A9*'1_INPUT'!B8</f>
        <v/>
      </c>
      <c r="E9" s="39">
        <f>C9+D9</f>
        <v/>
      </c>
      <c r="F9" s="39">
        <f>B9-E9</f>
        <v/>
      </c>
    </row>
    <row r="10">
      <c r="A10" s="38" t="n">
        <v>1000</v>
      </c>
      <c r="B10" s="39">
        <f>A10*'1_INPUT'!B7</f>
        <v/>
      </c>
      <c r="C10" s="39">
        <f>'1_INPUT'!B9</f>
        <v/>
      </c>
      <c r="D10" s="39">
        <f>A10*'1_INPUT'!B8</f>
        <v/>
      </c>
      <c r="E10" s="39">
        <f>C10+D10</f>
        <v/>
      </c>
      <c r="F10" s="39">
        <f>B10-E10</f>
        <v/>
      </c>
    </row>
    <row r="11">
      <c r="A11" s="38" t="n">
        <v>1250</v>
      </c>
      <c r="B11" s="39">
        <f>A11*'1_INPUT'!B7</f>
        <v/>
      </c>
      <c r="C11" s="39">
        <f>'1_INPUT'!B9</f>
        <v/>
      </c>
      <c r="D11" s="39">
        <f>A11*'1_INPUT'!B8</f>
        <v/>
      </c>
      <c r="E11" s="39">
        <f>C11+D11</f>
        <v/>
      </c>
      <c r="F11" s="39">
        <f>B11-E11</f>
        <v/>
      </c>
    </row>
    <row r="12">
      <c r="A12" s="38" t="n">
        <v>1500</v>
      </c>
      <c r="B12" s="39">
        <f>A12*'1_INPUT'!B7</f>
        <v/>
      </c>
      <c r="C12" s="39">
        <f>'1_INPUT'!B9</f>
        <v/>
      </c>
      <c r="D12" s="39">
        <f>A12*'1_INPUT'!B8</f>
        <v/>
      </c>
      <c r="E12" s="39">
        <f>C12+D12</f>
        <v/>
      </c>
      <c r="F12" s="39">
        <f>B12-E12</f>
        <v/>
      </c>
    </row>
    <row r="13">
      <c r="A13" s="38" t="n">
        <v>1750</v>
      </c>
      <c r="B13" s="39">
        <f>A13*'1_INPUT'!B7</f>
        <v/>
      </c>
      <c r="C13" s="39">
        <f>'1_INPUT'!B9</f>
        <v/>
      </c>
      <c r="D13" s="39">
        <f>A13*'1_INPUT'!B8</f>
        <v/>
      </c>
      <c r="E13" s="39">
        <f>C13+D13</f>
        <v/>
      </c>
      <c r="F13" s="39">
        <f>B13-E13</f>
        <v/>
      </c>
    </row>
    <row r="14">
      <c r="A14" s="38" t="n">
        <v>2000</v>
      </c>
      <c r="B14" s="39">
        <f>A14*'1_INPUT'!B7</f>
        <v/>
      </c>
      <c r="C14" s="39">
        <f>'1_INPUT'!B9</f>
        <v/>
      </c>
      <c r="D14" s="39">
        <f>A14*'1_INPUT'!B8</f>
        <v/>
      </c>
      <c r="E14" s="39">
        <f>C14+D14</f>
        <v/>
      </c>
      <c r="F14" s="39">
        <f>B14-E14</f>
        <v/>
      </c>
    </row>
    <row r="15">
      <c r="A15" s="38" t="n">
        <v>2250</v>
      </c>
      <c r="B15" s="39">
        <f>A15*'1_INPUT'!B7</f>
        <v/>
      </c>
      <c r="C15" s="39">
        <f>'1_INPUT'!B9</f>
        <v/>
      </c>
      <c r="D15" s="39">
        <f>A15*'1_INPUT'!B8</f>
        <v/>
      </c>
      <c r="E15" s="39">
        <f>C15+D15</f>
        <v/>
      </c>
      <c r="F15" s="39">
        <f>B15-E15</f>
        <v/>
      </c>
    </row>
    <row r="16">
      <c r="A16" s="38" t="n">
        <v>2500</v>
      </c>
      <c r="B16" s="39">
        <f>A16*'1_INPUT'!B7</f>
        <v/>
      </c>
      <c r="C16" s="39">
        <f>'1_INPUT'!B9</f>
        <v/>
      </c>
      <c r="D16" s="39">
        <f>A16*'1_INPUT'!B8</f>
        <v/>
      </c>
      <c r="E16" s="39">
        <f>C16+D16</f>
        <v/>
      </c>
      <c r="F16" s="39">
        <f>B16-E16</f>
        <v/>
      </c>
    </row>
    <row r="17">
      <c r="A17" s="38" t="n">
        <v>2750</v>
      </c>
      <c r="B17" s="39">
        <f>A17*'1_INPUT'!B7</f>
        <v/>
      </c>
      <c r="C17" s="39">
        <f>'1_INPUT'!B9</f>
        <v/>
      </c>
      <c r="D17" s="39">
        <f>A17*'1_INPUT'!B8</f>
        <v/>
      </c>
      <c r="E17" s="39">
        <f>C17+D17</f>
        <v/>
      </c>
      <c r="F17" s="39">
        <f>B17-E17</f>
        <v/>
      </c>
    </row>
    <row r="18">
      <c r="A18" s="38" t="n">
        <v>3000</v>
      </c>
      <c r="B18" s="39">
        <f>A18*'1_INPUT'!B7</f>
        <v/>
      </c>
      <c r="C18" s="39">
        <f>'1_INPUT'!B9</f>
        <v/>
      </c>
      <c r="D18" s="39">
        <f>A18*'1_INPUT'!B8</f>
        <v/>
      </c>
      <c r="E18" s="39">
        <f>C18+D18</f>
        <v/>
      </c>
      <c r="F18" s="39">
        <f>B18-E18</f>
        <v/>
      </c>
    </row>
    <row r="21" ht="20" customHeight="1">
      <c r="A21" s="4" t="inlineStr">
        <is>
          <t>INTERPRETASI</t>
        </is>
      </c>
    </row>
    <row r="22">
      <c r="A22" s="40" t="inlineStr">
        <is>
          <t>• Titik potong garis hijau (Pendapatan) dan merah (Biaya Total) = BEP. Di kiri BEP, merah di atas hijau = rugi. Di kanan, hijau di atas merah = laba.</t>
        </is>
      </c>
    </row>
    <row r="23">
      <c r="A23" s="40" t="inlineStr">
        <is>
          <t>• Garis kuning (FC) datar karena tidak bergantung volume. Jarak merah ke kuning = VC total, yang tumbuh seiring volume.</t>
        </is>
      </c>
    </row>
    <row r="24">
      <c r="A24" s="40" t="inlineStr">
        <is>
          <t>• Kemiringan garis hijau = harga (Rp 25.000/cup). Kemiringan garis merah terhadap kuning = VC (Rp 12.000/cup). Selisih kemiringan itulah CM.</t>
        </is>
      </c>
    </row>
  </sheetData>
  <mergeCells count="7">
    <mergeCell ref="A1:G1"/>
    <mergeCell ref="A21:G21"/>
    <mergeCell ref="A22:G22"/>
    <mergeCell ref="A4:G4"/>
    <mergeCell ref="A24:G24"/>
    <mergeCell ref="A2:G2"/>
    <mergeCell ref="A23:G2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2026-07-18T08:11:30Z</dcterms:created>
  <dcterms:modified xmlns:dcterms="http://purl.org/dc/terms/" xmlns:xsi="http://www.w3.org/2001/XMLSchema-instance" xsi:type="dcterms:W3CDTF">2026-07-18T08:11:30Z</dcterms:modified>
</cp:coreProperties>
</file>