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_INPUT" sheetId="1" state="visible" r:id="rId1"/>
    <sheet xmlns:r="http://schemas.openxmlformats.org/officeDocument/2006/relationships" name="2_ZSCORE" sheetId="2" state="visible" r:id="rId2"/>
    <sheet xmlns:r="http://schemas.openxmlformats.org/officeDocument/2006/relationships" name="3_VARIAN" sheetId="3" state="visible" r:id="rId3"/>
    <sheet xmlns:r="http://schemas.openxmlformats.org/officeDocument/2006/relationships" name="4_TREND" sheetId="4" state="visible" r:id="rId4"/>
    <sheet xmlns:r="http://schemas.openxmlformats.org/officeDocument/2006/relationships" name="5_PETUNJUK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;(#,##0)"/>
    <numFmt numFmtId="165" formatCode="0.000"/>
  </numFmts>
  <fonts count="9">
    <font>
      <name val="Calibri"/>
      <family val="2"/>
      <color theme="1"/>
      <sz val="11"/>
      <scheme val="minor"/>
    </font>
    <font>
      <name val="Calibri"/>
      <b val="1"/>
      <color rgb="FFFFFFFF"/>
      <sz val="14"/>
    </font>
    <font>
      <name val="Calibri"/>
      <color rgb="FF606060"/>
      <sz val="9"/>
    </font>
    <font>
      <name val="Calibri"/>
      <b val="1"/>
      <color rgb="FFFFFFFF"/>
      <sz val="11"/>
    </font>
    <font>
      <name val="Calibri"/>
      <b val="1"/>
      <sz val="11"/>
    </font>
    <font>
      <name val="Calibri"/>
      <sz val="11"/>
    </font>
    <font>
      <name val="Calibri"/>
      <b val="1"/>
      <sz val="13"/>
    </font>
    <font>
      <name val="Calibri"/>
      <b val="1"/>
      <sz val="12"/>
    </font>
    <font>
      <name val="Calibri"/>
      <sz val="10"/>
    </font>
  </fonts>
  <fills count="9">
    <fill>
      <patternFill/>
    </fill>
    <fill>
      <patternFill patternType="gray125"/>
    </fill>
    <fill>
      <patternFill patternType="solid">
        <fgColor rgb="FF1F3864"/>
      </patternFill>
    </fill>
    <fill>
      <patternFill patternType="solid">
        <fgColor rgb="FF2E5496"/>
      </patternFill>
    </fill>
    <fill>
      <patternFill patternType="solid">
        <fgColor rgb="FFF2F2F2"/>
      </patternFill>
    </fill>
    <fill>
      <patternFill patternType="solid">
        <fgColor rgb="FFD6E0F0"/>
      </patternFill>
    </fill>
    <fill>
      <patternFill patternType="solid">
        <fgColor rgb="FFE2EFDA"/>
      </patternFill>
    </fill>
    <fill>
      <patternFill patternType="solid">
        <fgColor rgb="FFFCE4D6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left" vertical="center" wrapText="1"/>
    </xf>
    <xf numFmtId="164" fontId="5" fillId="5" borderId="1" applyAlignment="1" pivotButton="0" quotePrefix="0" xfId="0">
      <alignment horizontal="right" vertical="center"/>
    </xf>
    <xf numFmtId="164" fontId="4" fillId="5" borderId="1" applyAlignment="1" pivotButton="0" quotePrefix="0" xfId="0">
      <alignment horizontal="right" vertical="center"/>
    </xf>
    <xf numFmtId="3" fontId="5" fillId="5" borderId="1" applyAlignment="1" pivotButton="0" quotePrefix="0" xfId="0">
      <alignment horizontal="right" vertical="center"/>
    </xf>
    <xf numFmtId="0" fontId="2" fillId="0" borderId="1" applyAlignment="1" pivotButton="0" quotePrefix="0" xfId="0">
      <alignment horizontal="left" vertical="top" wrapText="1"/>
    </xf>
    <xf numFmtId="0" fontId="5" fillId="8" borderId="1" applyAlignment="1" pivotButton="0" quotePrefix="0" xfId="0">
      <alignment horizontal="left" vertical="center" wrapText="1"/>
    </xf>
    <xf numFmtId="0" fontId="0" fillId="8" borderId="1" applyAlignment="1" pivotButton="0" quotePrefix="0" xfId="0">
      <alignment horizontal="left" vertical="center" wrapText="1"/>
    </xf>
    <xf numFmtId="164" fontId="5" fillId="6" borderId="1" applyAlignment="1" pivotButton="0" quotePrefix="0" xfId="0">
      <alignment horizontal="right" vertical="center"/>
    </xf>
    <xf numFmtId="0" fontId="0" fillId="8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 wrapText="1"/>
    </xf>
    <xf numFmtId="165" fontId="5" fillId="6" borderId="1" applyAlignment="1" pivotButton="0" quotePrefix="0" xfId="0">
      <alignment horizontal="right" vertical="center"/>
    </xf>
    <xf numFmtId="0" fontId="0" fillId="4" borderId="1" applyAlignment="1" pivotButton="0" quotePrefix="0" xfId="0">
      <alignment horizontal="center" vertical="center"/>
    </xf>
    <xf numFmtId="0" fontId="4" fillId="8" borderId="1" applyAlignment="1" pivotButton="0" quotePrefix="0" xfId="0">
      <alignment horizontal="left" vertical="center" wrapText="1"/>
    </xf>
    <xf numFmtId="0" fontId="4" fillId="7" borderId="1" applyAlignment="1" pivotButton="0" quotePrefix="0" xfId="0">
      <alignment horizontal="left" vertical="center" wrapText="1"/>
    </xf>
    <xf numFmtId="2" fontId="6" fillId="7" borderId="1" applyAlignment="1" pivotButton="0" quotePrefix="0" xfId="0">
      <alignment horizontal="right" vertical="center"/>
    </xf>
    <xf numFmtId="0" fontId="0" fillId="7" borderId="1" applyAlignment="1" pivotButton="0" quotePrefix="0" xfId="0">
      <alignment horizontal="center" vertical="center"/>
    </xf>
    <xf numFmtId="0" fontId="0" fillId="7" borderId="1" applyAlignment="1" pivotButton="0" quotePrefix="0" xfId="0">
      <alignment horizontal="left" vertical="center" wrapText="1"/>
    </xf>
    <xf numFmtId="0" fontId="4" fillId="7" borderId="1" applyAlignment="1" pivotButton="0" quotePrefix="0" xfId="0">
      <alignment horizontal="center" vertical="center"/>
    </xf>
    <xf numFmtId="0" fontId="8" fillId="7" borderId="1" applyAlignment="1" pivotButton="0" quotePrefix="0" xfId="0">
      <alignment horizontal="left" vertical="center" wrapText="1"/>
    </xf>
    <xf numFmtId="2" fontId="7" fillId="7" borderId="1" applyAlignment="1" pivotButton="0" quotePrefix="0" xfId="0">
      <alignment horizontal="right" vertical="center"/>
    </xf>
    <xf numFmtId="0" fontId="2" fillId="7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left" vertical="center" wrapText="1"/>
    </xf>
    <xf numFmtId="2" fontId="5" fillId="5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top" wrapText="1"/>
    </xf>
    <xf numFmtId="0" fontId="8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dxfs count="3">
    <dxf>
      <font>
        <b val="1"/>
        <color rgb="00006100"/>
      </font>
      <fill>
        <patternFill patternType="solid">
          <fgColor rgb="00C6EFCE"/>
        </patternFill>
      </fill>
    </dxf>
    <dxf>
      <font>
        <b val="1"/>
        <color rgb="009C5700"/>
      </font>
      <fill>
        <patternFill patternType="solid">
          <fgColor rgb="00FFEB9C"/>
        </patternFill>
      </fill>
    </dxf>
    <dxf>
      <font>
        <b val="1"/>
        <color rgb="009C0006"/>
      </font>
      <fill>
        <patternFill patternType="solid">
          <f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0" customWidth="1" min="1" max="1"/>
    <col width="17" customWidth="1" min="2" max="2"/>
    <col width="17" customWidth="1" min="3" max="3"/>
    <col width="17" customWidth="1" min="4" max="4"/>
  </cols>
  <sheetData>
    <row r="1" ht="26" customHeight="1">
      <c r="A1" s="1" t="inlineStr">
        <is>
          <t>ALTMAN Z-SCORE — INPUT NERACA + LABA RUGI 3 EMITEN BEI</t>
        </is>
      </c>
    </row>
    <row r="2" ht="42" customHeight="1">
      <c r="A2" s="2" t="inlineStr">
        <is>
          <t>Sel BIRU = input (boleh diubah). Semua rasio &amp; Z-score di sheet 2 dihitung lewat rumus hidup mengacu ke sini. Angka adalah perkiraan publik FY yang disesuaikan untuk tujuan pengajaran — bukan angka audit. Satuan Rp miliar.</t>
        </is>
      </c>
    </row>
    <row r="4" ht="20" customHeight="1">
      <c r="A4" s="3" t="inlineStr">
        <is>
          <t>A. NERACA (Rp miliar)</t>
        </is>
      </c>
    </row>
    <row r="5" ht="30" customHeight="1">
      <c r="A5" s="4" t="inlineStr">
        <is>
          <t>Pos Neraca</t>
        </is>
      </c>
      <c r="B5" s="5" t="inlineStr">
        <is>
          <t>ICBP
Indofood CBP · Makanan</t>
        </is>
      </c>
      <c r="C5" s="5" t="inlineStr">
        <is>
          <t>SMGR
Semen Indon · Semen</t>
        </is>
      </c>
      <c r="D5" s="5" t="inlineStr">
        <is>
          <t>KRAS
Krakatau · Baja</t>
        </is>
      </c>
    </row>
    <row r="6">
      <c r="A6" s="6" t="inlineStr">
        <is>
          <t>Aset Lancar (Current Assets)</t>
        </is>
      </c>
      <c r="B6" s="7" t="n">
        <v>27300</v>
      </c>
      <c r="C6" s="7" t="n">
        <v>35200</v>
      </c>
      <c r="D6" s="7" t="n">
        <v>9100</v>
      </c>
    </row>
    <row r="7">
      <c r="A7" s="6" t="inlineStr">
        <is>
          <t>Aset Tidak Lancar (Non-current)</t>
        </is>
      </c>
      <c r="B7" s="7" t="n">
        <v>48000</v>
      </c>
      <c r="C7" s="7" t="n">
        <v>93600</v>
      </c>
      <c r="D7" s="7" t="n">
        <v>30800</v>
      </c>
    </row>
    <row r="8">
      <c r="A8" s="6" t="inlineStr">
        <is>
          <t>Aset Total (Total Assets)</t>
        </is>
      </c>
      <c r="B8" s="8" t="n">
        <v>75300</v>
      </c>
      <c r="C8" s="8" t="n">
        <v>128800</v>
      </c>
      <c r="D8" s="8" t="n">
        <v>39900</v>
      </c>
    </row>
    <row r="9">
      <c r="A9" s="6" t="inlineStr">
        <is>
          <t>Kewajiban Lancar (Current Liab.)</t>
        </is>
      </c>
      <c r="B9" s="7" t="n">
        <v>9600</v>
      </c>
      <c r="C9" s="7" t="n">
        <v>20000</v>
      </c>
      <c r="D9" s="7" t="n">
        <v>9300</v>
      </c>
    </row>
    <row r="10">
      <c r="A10" s="6" t="inlineStr">
        <is>
          <t>Kewajiban Jk Panjang (LT Debt)</t>
        </is>
      </c>
      <c r="B10" s="7" t="n">
        <v>9600</v>
      </c>
      <c r="C10" s="7" t="n">
        <v>55100</v>
      </c>
      <c r="D10" s="7" t="n">
        <v>15300</v>
      </c>
    </row>
    <row r="11">
      <c r="A11" s="6" t="inlineStr">
        <is>
          <t>Total Kewajiban (Total Liabilities)</t>
        </is>
      </c>
      <c r="B11" s="8" t="n">
        <v>19200</v>
      </c>
      <c r="C11" s="8" t="n">
        <v>75100</v>
      </c>
      <c r="D11" s="8" t="n">
        <v>24600</v>
      </c>
    </row>
    <row r="12">
      <c r="A12" s="6" t="inlineStr">
        <is>
          <t>Laba Ditahan (Retained Earnings)</t>
        </is>
      </c>
      <c r="B12" s="7" t="n">
        <v>26200</v>
      </c>
      <c r="C12" s="7" t="n">
        <v>40800</v>
      </c>
      <c r="D12" s="7" t="n">
        <v>-1600</v>
      </c>
    </row>
    <row r="13">
      <c r="A13" s="6" t="inlineStr">
        <is>
          <t>Total Ekuitas (Book Equity)</t>
        </is>
      </c>
      <c r="B13" s="8" t="n">
        <v>56100</v>
      </c>
      <c r="C13" s="8" t="n">
        <v>53700</v>
      </c>
      <c r="D13" s="8" t="n">
        <v>15300</v>
      </c>
    </row>
    <row r="14" ht="20" customHeight="1">
      <c r="A14" s="3" t="inlineStr">
        <is>
          <t>B. DATA PASAR — kapitalisasi pasar (untuk koefisien 0,6 × X4 pada model Z klasik publik)</t>
        </is>
      </c>
    </row>
    <row r="15">
      <c r="A15" s="6" t="inlineStr">
        <is>
          <t>Jumlah Sahham Beredar (lembar)</t>
        </is>
      </c>
      <c r="B15" s="9" t="n">
        <v>3900</v>
      </c>
      <c r="C15" s="9" t="n">
        <v>59800</v>
      </c>
      <c r="D15" s="9" t="n">
        <v>39500</v>
      </c>
    </row>
    <row r="16">
      <c r="A16" s="6" t="inlineStr">
        <is>
          <t>Harga Sahham (Rp)</t>
        </is>
      </c>
      <c r="B16" s="9" t="n">
        <v>10500</v>
      </c>
      <c r="C16" s="9" t="n">
        <v>2600</v>
      </c>
      <c r="D16" s="9" t="n">
        <v>230</v>
      </c>
    </row>
    <row r="17">
      <c r="A17" s="4" t="inlineStr">
        <is>
          <t>Market Cap (Ekuitas pasar, Rp miliar)</t>
        </is>
      </c>
      <c r="B17" s="8">
        <f>B15*B16/1000</f>
        <v/>
      </c>
      <c r="C17" s="8">
        <f>C15*C16/1000</f>
        <v/>
      </c>
      <c r="D17" s="8">
        <f>D15*D16/1000</f>
        <v/>
      </c>
    </row>
    <row r="19" ht="20" customHeight="1">
      <c r="A19" s="3" t="inlineStr">
        <is>
          <t>C. LAPORAN LABA RUGI (Rp miliar)</t>
        </is>
      </c>
    </row>
    <row r="20">
      <c r="A20" s="4" t="inlineStr">
        <is>
          <t>Pos Laba Rugi</t>
        </is>
      </c>
      <c r="B20" s="5" t="inlineStr">
        <is>
          <t>ICBP</t>
        </is>
      </c>
      <c r="C20" s="5" t="inlineStr">
        <is>
          <t>SMGR</t>
        </is>
      </c>
      <c r="D20" s="5" t="inlineStr">
        <is>
          <t>KRAS</t>
        </is>
      </c>
    </row>
    <row r="21">
      <c r="A21" s="6" t="inlineStr">
        <is>
          <t>Penjualan (Sales / Revenue)</t>
        </is>
      </c>
      <c r="B21" s="7" t="n">
        <v>86100</v>
      </c>
      <c r="C21" s="7" t="n">
        <v>43700</v>
      </c>
      <c r="D21" s="7" t="n">
        <v>28200</v>
      </c>
    </row>
    <row r="22">
      <c r="A22" s="6" t="inlineStr">
        <is>
          <t>EBIT (Laba Operasi)</t>
        </is>
      </c>
      <c r="B22" s="7" t="n">
        <v>9700</v>
      </c>
      <c r="C22" s="7" t="n">
        <v>4400</v>
      </c>
      <c r="D22" s="7" t="n">
        <v>-600</v>
      </c>
    </row>
    <row r="23">
      <c r="A23" s="6" t="inlineStr">
        <is>
          <t>Beban Bunga (Interest)</t>
        </is>
      </c>
      <c r="B23" s="7" t="n">
        <v>1100</v>
      </c>
      <c r="C23" s="7" t="n">
        <v>5900</v>
      </c>
      <c r="D23" s="7" t="n">
        <v>1900</v>
      </c>
    </row>
    <row r="25" ht="42" customHeight="1">
      <c r="A25" s="10" t="inlineStr">
        <is>
          <t>Catatan: Market Cap dihitung otomatis = Sahham × Harga ÷ 1000 (karena harga dalam Rp dan sahham dalam juta lembar → hasil Rp miliar). Untuk model Z' (perusahaan swasta) dan Z'' (non-manufaktur), sheet 2 memakai Book Equity, BUKAN Market Cap.</t>
        </is>
      </c>
    </row>
  </sheetData>
  <mergeCells count="6">
    <mergeCell ref="A1:D1"/>
    <mergeCell ref="A4:D4"/>
    <mergeCell ref="A25:D25"/>
    <mergeCell ref="A19:D19"/>
    <mergeCell ref="A2:D2"/>
    <mergeCell ref="A14:D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26" customWidth="1" min="2" max="2"/>
    <col width="16" customWidth="1" min="3" max="3"/>
    <col width="16" customWidth="1" min="4" max="4"/>
    <col width="16" customWidth="1" min="5" max="5"/>
    <col width="9" customWidth="1" min="6" max="6"/>
    <col width="40" customWidth="1" min="7" max="7"/>
  </cols>
  <sheetData>
    <row r="1" ht="26" customHeight="1">
      <c r="A1" s="1" t="inlineStr">
        <is>
          <t>PERHITUNGAN ALTMAN Z-SCORE — 5 RASIO + RUMUS INDUK</t>
        </is>
      </c>
    </row>
    <row r="2" ht="42" customHeight="1">
      <c r="A2" s="2" t="inlineStr">
        <is>
          <t>Semua angka dihitung lewat rumus hidup dari sheet 1_INPUT. Ubah satu input (mis. Laba Ditahan ICBP) → rasio X2 dan Z-score menghitung ulang otomatis. Baris Z-score diberi conditional formatting: hijau = zona aman, kuning = abu-abu, merah = bahaya.</t>
        </is>
      </c>
    </row>
    <row r="4" ht="20" customHeight="1">
      <c r="A4" s="4" t="inlineStr">
        <is>
          <t>Pos</t>
        </is>
      </c>
      <c r="B4" s="4" t="inlineStr">
        <is>
          <t>Rumus</t>
        </is>
      </c>
      <c r="C4" s="5" t="inlineStr">
        <is>
          <t>ICBP</t>
        </is>
      </c>
      <c r="D4" s="5" t="inlineStr">
        <is>
          <t>SMGR</t>
        </is>
      </c>
      <c r="E4" s="5" t="inlineStr">
        <is>
          <t>KRAS</t>
        </is>
      </c>
      <c r="F4" s="5" t="inlineStr">
        <is>
          <t>Satuan</t>
        </is>
      </c>
      <c r="G4" s="4" t="inlineStr">
        <is>
          <t>Catatan</t>
        </is>
      </c>
    </row>
    <row r="5">
      <c r="A5" s="11" t="inlineStr">
        <is>
          <t>Working Capital (Modal Kerja)</t>
        </is>
      </c>
      <c r="B5" s="12">
        <f> Aset Lancar − Kewajiban Lancar</f>
        <v/>
      </c>
      <c r="C5" s="13">
        <f>'1_INPUT'!B6-'1_INPUT'!B9</f>
        <v/>
      </c>
      <c r="D5" s="13">
        <f>'1_INPUT'!C6-'1_INPUT'!C9</f>
        <v/>
      </c>
      <c r="E5" s="13">
        <f>'1_INPUT'!D6-'1_INPUT'!D9</f>
        <v/>
      </c>
      <c r="F5" s="14" t="inlineStr">
        <is>
          <t>Rp miliar</t>
        </is>
      </c>
      <c r="G5" s="12" t="inlineStr">
        <is>
          <t>Komponen pembilang X1. Posatif = likuiditas operasi.</t>
        </is>
      </c>
    </row>
    <row r="6">
      <c r="A6" s="4" t="inlineStr">
        <is>
          <t>X1 = Working Capital / Aset Total</t>
        </is>
      </c>
      <c r="B6" s="15">
        <f> WC / Aset Total</f>
        <v/>
      </c>
      <c r="C6" s="16">
        <f>('1_INPUT'!B6-'1_INPUT'!B9)/'1_INPUT'!B8</f>
        <v/>
      </c>
      <c r="D6" s="16">
        <f>('1_INPUT'!C6-'1_INPUT'!C9)/'1_INPUT'!C8</f>
        <v/>
      </c>
      <c r="E6" s="16">
        <f>('1_INPUT'!D6-'1_INPUT'!D9)/'1_INPUT'!D8</f>
        <v/>
      </c>
      <c r="F6" s="17" t="inlineStr">
        <is>
          <t>×</t>
        </is>
      </c>
      <c r="G6" s="15" t="inlineStr">
        <is>
          <t>Likuiditas relatif terhadap skala aset. Tinggi = likuid.</t>
        </is>
      </c>
    </row>
    <row r="7">
      <c r="A7" s="18" t="inlineStr">
        <is>
          <t>X2 = Laba Ditahan / Aset Total</t>
        </is>
      </c>
      <c r="B7" s="12">
        <f> Laba Ditahan / Aset Total</f>
        <v/>
      </c>
      <c r="C7" s="16">
        <f>'1_INPUT'!B12/'1_INPUT'!B8</f>
        <v/>
      </c>
      <c r="D7" s="16">
        <f>'1_INPUT'!C12/'1_INPUT'!C8</f>
        <v/>
      </c>
      <c r="E7" s="16">
        <f>'1_INPUT'!D12/'1_INPUT'!D8</f>
        <v/>
      </c>
      <c r="F7" s="14" t="inlineStr">
        <is>
          <t>×</t>
        </is>
      </c>
      <c r="G7" s="12" t="inlineStr">
        <is>
          <t>Akumulasi laba historis. Negatif = riwayat rugi menumpuk.</t>
        </is>
      </c>
    </row>
    <row r="8">
      <c r="A8" s="4" t="inlineStr">
        <is>
          <t>X3 = EBIT / Aset Total</t>
        </is>
      </c>
      <c r="B8" s="15">
        <f> EBIT / Aset Total</f>
        <v/>
      </c>
      <c r="C8" s="16">
        <f>'1_INPUT'!B22/'1_INPUT'!B8</f>
        <v/>
      </c>
      <c r="D8" s="16">
        <f>'1_INPUT'!C22/'1_INPUT'!C8</f>
        <v/>
      </c>
      <c r="E8" s="16">
        <f>'1_INPUT'!D22/'1_INPUT'!D8</f>
        <v/>
      </c>
      <c r="F8" s="17" t="inlineStr">
        <is>
          <t>×</t>
        </is>
      </c>
      <c r="G8" s="15" t="inlineStr">
        <is>
          <t>Profitabilitas operasi murni terhadap aset.</t>
        </is>
      </c>
    </row>
    <row r="9">
      <c r="A9" s="18" t="inlineStr">
        <is>
          <t>X4a (mkt) = Market Cap / Total Liab.</t>
        </is>
      </c>
      <c r="B9" s="12">
        <f> Market Cap / Total Kewajiban</f>
        <v/>
      </c>
      <c r="C9" s="16">
        <f>'1_INPUT'!B17/'1_INPUT'!B11</f>
        <v/>
      </c>
      <c r="D9" s="16">
        <f>'1_INPUT'!C17/'1_INPUT'!C11</f>
        <v/>
      </c>
      <c r="E9" s="16">
        <f>'1_INPUT'!D17/'1_INPUT'!D11</f>
        <v/>
      </c>
      <c r="F9" s="14" t="inlineStr">
        <is>
          <t>×</t>
        </is>
      </c>
      <c r="G9" s="12" t="inlineStr">
        <is>
          <t>Solvensi pasar. Untuk emiten publik (model Z klasik).</t>
        </is>
      </c>
    </row>
    <row r="10">
      <c r="A10" s="4" t="inlineStr">
        <is>
          <t>X4b (book) = Book Equity / Total Liab.</t>
        </is>
      </c>
      <c r="B10" s="15">
        <f> Ekuitas / Total Kewajiban</f>
        <v/>
      </c>
      <c r="C10" s="16">
        <f>'1_INPUT'!B13/'1_INPUT'!B11</f>
        <v/>
      </c>
      <c r="D10" s="16">
        <f>'1_INPUT'!C13/'1_INPUT'!C11</f>
        <v/>
      </c>
      <c r="E10" s="16">
        <f>'1_INPUT'!D13/'1_INPUT'!D11</f>
        <v/>
      </c>
      <c r="F10" s="17" t="inlineStr">
        <is>
          <t>×</t>
        </is>
      </c>
      <c r="G10" s="15" t="inlineStr">
        <is>
          <t>Solvensi pembukuan. Untuk Z' (swasta) &amp; Z'' (non-mfg).</t>
        </is>
      </c>
    </row>
    <row r="11">
      <c r="A11" s="18" t="inlineStr">
        <is>
          <t>X5 = Penjualan / Aset Total</t>
        </is>
      </c>
      <c r="B11" s="12">
        <f> Penjualan / Aset Total</f>
        <v/>
      </c>
      <c r="C11" s="16">
        <f>'1_INPUT'!B21/'1_INPUT'!B8</f>
        <v/>
      </c>
      <c r="D11" s="16">
        <f>'1_INPUT'!C21/'1_INPUT'!C8</f>
        <v/>
      </c>
      <c r="E11" s="16">
        <f>'1_INPUT'!D21/'1_INPUT'!D8</f>
        <v/>
      </c>
      <c r="F11" s="14" t="inlineStr">
        <is>
          <t>×</t>
        </is>
      </c>
      <c r="G11" s="12" t="inlineStr">
        <is>
          <t>Efisiensi aset menghasilkan penjualan.</t>
        </is>
      </c>
    </row>
    <row r="12">
      <c r="A12" s="15" t="n"/>
      <c r="B12" s="15" t="n"/>
      <c r="F12" s="17" t="n"/>
      <c r="G12" s="15" t="n"/>
    </row>
    <row r="13" ht="22" customHeight="1">
      <c r="A13" s="3" t="inlineStr">
        <is>
          <t>Z = 1,2·X1 + 1,4·X2 + 3,3·X3 + 0,6·X4a(market) + 1,0·X5     (model klasik, emiten publik manufaktur)</t>
        </is>
      </c>
      <c r="B13" s="12" t="n"/>
      <c r="F13" s="14" t="n"/>
      <c r="G13" s="12" t="n"/>
    </row>
    <row r="14">
      <c r="A14" s="19" t="inlineStr">
        <is>
          <t>Z-SCORE (model klasik publik)</t>
        </is>
      </c>
      <c r="B14" s="19">
        <f> 1,2·X1 + 1,4·X2 + 3,3·X3 + 0,6·X4a + 1,0·X5</f>
        <v/>
      </c>
      <c r="C14" s="20">
        <f>1.2*C6+1.4*C7+3.3*C8+0.6*C9+1.0*C11</f>
        <v/>
      </c>
      <c r="D14" s="20">
        <f>1.2*D6+1.4*D7+3.3*D8+0.6*D9+1.0*D11</f>
        <v/>
      </c>
      <c r="E14" s="20">
        <f>1.2*E6+1.4*E7+3.3*E8+0.6*E9+1.0*E11</f>
        <v/>
      </c>
      <c r="F14" s="21" t="inlineStr">
        <is>
          <t>skor</t>
        </is>
      </c>
      <c r="G14" s="22" t="inlineStr">
        <is>
          <t>Aman &gt; 2,99 · Abu-abu 1,81–2,99 · Bahaya &lt; 1,81</t>
        </is>
      </c>
    </row>
    <row r="15">
      <c r="A15" s="22" t="inlineStr">
        <is>
          <t>ZONA</t>
        </is>
      </c>
      <c r="B15" s="22">
        <f> IF(Z&gt;2,99;"AMAN"; IF(Z&gt;1,81;"ABU-ABU";"BAHAYA"))</f>
        <v/>
      </c>
      <c r="C15" s="23">
        <f>IF(C14&gt;2.99,"AMAN",IF(C14&gt;1.81,"ABU-ABU","BAHAYA"))</f>
        <v/>
      </c>
      <c r="D15" s="23">
        <f>IF(D14&gt;2.99,"AMAN",IF(D14&gt;1.81,"ABU-ABU","BAHAYA"))</f>
        <v/>
      </c>
      <c r="E15" s="23">
        <f>IF(E14&gt;2.99,"AMAN",IF(E14&gt;1.81,"ABU-ABU","BAHAYA"))</f>
        <v/>
      </c>
      <c r="F15" s="21" t="inlineStr">
        <is>
          <t>—</t>
        </is>
      </c>
      <c r="G15" s="22" t="inlineStr">
        <is>
          <t>Label kondisional otomatis.</t>
        </is>
      </c>
    </row>
  </sheetData>
  <mergeCells count="3">
    <mergeCell ref="A13:G13"/>
    <mergeCell ref="A2:G2"/>
    <mergeCell ref="A1:G1"/>
  </mergeCells>
  <conditionalFormatting sqref="C14:E14">
    <cfRule type="cellIs" priority="1" operator="greaterThan" dxfId="0">
      <formula>2.99</formula>
    </cfRule>
    <cfRule type="cellIs" priority="2" operator="between" dxfId="1">
      <formula>1.81</formula>
      <formula>2.99</formula>
    </cfRule>
    <cfRule type="cellIs" priority="3" operator="lessThan" dxfId="2">
      <formula>1.81</formula>
    </cfRule>
  </conditionalFormatting>
  <conditionalFormatting sqref="C15:E15">
    <cfRule type="expression" priority="4" dxfId="0">
      <formula>C15="AMAN"</formula>
    </cfRule>
    <cfRule type="expression" priority="5" dxfId="1">
      <formula>C15="ABU-ABU"</formula>
    </cfRule>
    <cfRule type="expression" priority="6" dxfId="2">
      <formula>C15="BAHAYA"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0" customWidth="1" min="1" max="1"/>
    <col width="30" customWidth="1" min="2" max="2"/>
    <col width="16" customWidth="1" min="3" max="3"/>
    <col width="16" customWidth="1" min="4" max="4"/>
    <col width="16" customWidth="1" min="5" max="5"/>
    <col width="40" customWidth="1" min="6" max="6"/>
  </cols>
  <sheetData>
    <row r="1" ht="26" customHeight="1">
      <c r="A1" s="1" t="inlineStr">
        <is>
          <t>VARIAN Z' &amp; Z'' — Perusahaan Swasta dan Non-Manufaktur</t>
        </is>
      </c>
    </row>
    <row r="2" ht="50" customHeight="1">
      <c r="A2" s="2" t="inlineStr">
        <is>
          <t>Model Z klasik (1968) dirancang untuk emiten publik sektor manufaktur. Altman menerbitkan dua varian: Z' (1983) untuk perusahaan SWASTA dan umum (memakai Book Equity, koefisien disesuaikan); Z'' (2005) untuk NON-MANUFAKTUR/jasa (menghapus X5 karena turnover aset tidak sebanding antar sektor). Zona cutoff juga berbeda.</t>
        </is>
      </c>
    </row>
    <row r="4" ht="20" customHeight="1">
      <c r="A4" s="4" t="inlineStr">
        <is>
          <t>Model</t>
        </is>
      </c>
      <c r="B4" s="4" t="inlineStr">
        <is>
          <t>Rumus</t>
        </is>
      </c>
      <c r="C4" s="5" t="inlineStr">
        <is>
          <t>ICBP</t>
        </is>
      </c>
      <c r="D4" s="5" t="inlineStr">
        <is>
          <t>SMGR</t>
        </is>
      </c>
      <c r="E4" s="5" t="inlineStr">
        <is>
          <t>KRAS</t>
        </is>
      </c>
      <c r="F4" s="4" t="inlineStr">
        <is>
          <t>Zona Cutoff</t>
        </is>
      </c>
    </row>
    <row r="5">
      <c r="A5" s="19" t="inlineStr">
        <is>
          <t>Z' (Swasta &amp; Umum, 1983)</t>
        </is>
      </c>
      <c r="B5" s="24">
        <f> 0,717·X1 + 0,847·X2 + 3,107·X3 + 0,420·X4b(book) + 0,998·X5</f>
        <v/>
      </c>
      <c r="C5" s="25">
        <f>0.717*'2_ZSCORE'!C6+0.847*'2_ZSCORE'!C7+3.107*'2_ZSCORE'!C8+0.420*'2_ZSCORE'!C10+0.998*'2_ZSCORE'!C11</f>
        <v/>
      </c>
      <c r="D5" s="25">
        <f>0.717*'2_ZSCORE'!D6+0.847*'2_ZSCORE'!D7+3.107*'2_ZSCORE'!D8+0.420*'2_ZSCORE'!D10+0.998*'2_ZSCORE'!D11</f>
        <v/>
      </c>
      <c r="E5" s="25">
        <f>0.717*'2_ZSCORE'!E6+0.847*'2_ZSCORE'!E7+3.107*'2_ZSCORE'!E8+0.420*'2_ZSCORE'!E10+0.998*'2_ZSCORE'!E11</f>
        <v/>
      </c>
      <c r="F5" s="26" t="inlineStr">
        <is>
          <t>Aman &gt; 2,9 · Abu-abu 1,23–2,9 · Bahaya &lt; 1,23</t>
        </is>
      </c>
    </row>
    <row r="6">
      <c r="A6" s="19" t="inlineStr">
        <is>
          <t>Zona Z'</t>
        </is>
      </c>
      <c r="B6" s="24">
        <f> IF(Z'&gt;2,9;"AMAN"; IF(Z'&gt;1,23;"ABU-ABU";"BAHAYA"))</f>
        <v/>
      </c>
      <c r="C6" s="23">
        <f>IF(C5&gt;2.9,"AMAN",IF(C5&gt;1.23,"ABU-ABU","BAHAYA"))</f>
        <v/>
      </c>
      <c r="D6" s="23">
        <f>IF(D5&gt;2.9,"AMAN",IF(D5&gt;1.23,"ABU-ABU","BAHAYA"))</f>
        <v/>
      </c>
      <c r="E6" s="23">
        <f>IF(E5&gt;2.9,"AMAN",IF(E5&gt;1.23,"ABU-ABU","BAHAYA"))</f>
        <v/>
      </c>
      <c r="F6" s="26" t="inlineStr">
        <is>
          <t>Cutoff lebih longgar (1,23) karena koefisien lebih konservatif.</t>
        </is>
      </c>
    </row>
    <row r="7">
      <c r="A7" s="27" t="n"/>
      <c r="B7" s="28" t="n"/>
      <c r="F7" s="2" t="n"/>
    </row>
    <row r="8">
      <c r="A8" s="19" t="inlineStr">
        <is>
          <t>Z'' (Non-Manufaktur / Jasa, 2005)</t>
        </is>
      </c>
      <c r="B8" s="24">
        <f> 6,56·X1 + 3,26·X2 + 6,72·X3 + 1,05·X4b(book)     (TANPA X5)</f>
        <v/>
      </c>
      <c r="C8" s="25">
        <f>6.56*'2_ZSCORE'!C6+3.26*'2_ZSCORE'!C7+6.72*'2_ZSCORE'!C8+1.05*'2_ZSCORE'!C10</f>
        <v/>
      </c>
      <c r="D8" s="25">
        <f>6.56*'2_ZSCORE'!D6+3.26*'2_ZSCORE'!D7+6.72*'2_ZSCORE'!D8+1.05*'2_ZSCORE'!D10</f>
        <v/>
      </c>
      <c r="E8" s="25">
        <f>6.56*'2_ZSCORE'!E6+3.26*'2_ZSCORE'!E7+6.72*'2_ZSCORE'!E8+1.05*'2_ZSCORE'!E10</f>
        <v/>
      </c>
      <c r="F8" s="26" t="inlineStr">
        <is>
          <t>Aman &gt; 2,6 · Abu-abu 1,1–2,6 · Bahaya &lt; 1,1</t>
        </is>
      </c>
    </row>
    <row r="9">
      <c r="A9" s="19" t="inlineStr">
        <is>
          <t>Zona Z''</t>
        </is>
      </c>
      <c r="B9" s="24">
        <f> IF(Z''&gt;2,6;"AMAN"; IF(Z''&gt;1,1;"ABU-ABU";"BAHAYA"))</f>
        <v/>
      </c>
      <c r="C9" s="23">
        <f>IF(C8&gt;2.6,"AMAN",IF(C8&gt;1.1,"ABU-ABU","BAHAYA"))</f>
        <v/>
      </c>
      <c r="D9" s="23">
        <f>IF(D8&gt;2.6,"AMAN",IF(D8&gt;1.1,"ABU-ABU","BAHAYA"))</f>
        <v/>
      </c>
      <c r="E9" s="23">
        <f>IF(E8&gt;2.6,"AMAN",IF(E8&gt;1.1,"ABU-ABU","BAHAYA"))</f>
        <v/>
      </c>
      <c r="F9" s="26" t="inlineStr">
        <is>
          <t>Cocok untuk jasa, perbankan, properti, utilitas (turnover aset berbeda).</t>
        </is>
      </c>
    </row>
    <row r="11" ht="60" customHeight="1">
      <c r="A11" s="10" t="inlineStr">
        <is>
          <t>Perbandingan koefisien: model klasik memberi bobot besar pada X3 (3,3) dan X5 (1,0) — dua rasio yang khas sektor manufaktur (margin operasi &amp; perputaran aset). Varian Z' menurunkan bobot X3 ke 3,107 dan X4 ke 0,420 (memakai ekuitas pembukuan, bukan pasar). Varian Z'' menghapus X5 sama sekali agar perbandingan tidak bias antar-sektor dengan struktur aset berbeda (mis. bank vs pabrik). Untuk emiten BEI non-manufaktur, Z'' lebih adil daripada Z klasik.</t>
        </is>
      </c>
    </row>
  </sheetData>
  <mergeCells count="3">
    <mergeCell ref="A2:F2"/>
    <mergeCell ref="A11:F11"/>
    <mergeCell ref="A1:F1"/>
  </mergeCells>
  <conditionalFormatting sqref="C5:E5">
    <cfRule type="cellIs" priority="1" operator="greaterThan" dxfId="0">
      <formula>2.9</formula>
    </cfRule>
    <cfRule type="cellIs" priority="2" operator="between" dxfId="1">
      <formula>1.23</formula>
      <formula>2.9</formula>
    </cfRule>
    <cfRule type="cellIs" priority="3" operator="lessThan" dxfId="2">
      <formula>1.23</formula>
    </cfRule>
  </conditionalFormatting>
  <conditionalFormatting sqref="C8:E8">
    <cfRule type="cellIs" priority="4" operator="greaterThan" dxfId="0">
      <formula>2.6</formula>
    </cfRule>
    <cfRule type="cellIs" priority="5" operator="between" dxfId="1">
      <formula>1.1</formula>
      <formula>2.6</formula>
    </cfRule>
    <cfRule type="cellIs" priority="6" operator="lessThan" dxfId="2">
      <formula>1.1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26" customHeight="1">
      <c r="A1" s="1" t="inlineStr">
        <is>
          <t>TREN Z-SCORE 5 TAHUN — Deteksi Dini Distres (contoh: KRAS)</t>
        </is>
      </c>
    </row>
    <row r="2" ht="42" customHeight="1">
      <c r="A2" s="2" t="inlineStr">
        <is>
          <t>Satu titik Z-score adalah foto; lima titik adalah film. Tren yang menurun lebih penting daripada level absolut. Z yang turun tiga tahun berturut-turut = sinyal bahaya awal, bahkan jika masih di zona abu-abu. Ubah angka biru di bawah untuk mensimulasikan pergerakan Z.</t>
        </is>
      </c>
    </row>
    <row r="4">
      <c r="A4" s="4" t="inlineStr">
        <is>
          <t>Tahun</t>
        </is>
      </c>
      <c r="B4" s="5" t="n">
        <v>2019</v>
      </c>
      <c r="C4" s="5" t="n">
        <v>2020</v>
      </c>
      <c r="D4" s="5" t="n">
        <v>2021</v>
      </c>
      <c r="E4" s="5" t="n">
        <v>2022</v>
      </c>
      <c r="F4" s="5" t="n">
        <v>2023</v>
      </c>
    </row>
    <row r="5">
      <c r="A5" s="4" t="inlineStr">
        <is>
          <t>Z-score</t>
        </is>
      </c>
      <c r="B5" s="29" t="n">
        <v>2.1</v>
      </c>
      <c r="C5" s="29" t="n">
        <v>1.55</v>
      </c>
      <c r="D5" s="29" t="n">
        <v>1.2</v>
      </c>
      <c r="E5" s="29" t="n">
        <v>0.85</v>
      </c>
      <c r="F5" s="29" t="n">
        <v>0.58</v>
      </c>
    </row>
    <row r="6">
      <c r="A6" s="4" t="inlineStr">
        <is>
          <t>Zona</t>
        </is>
      </c>
      <c r="B6" s="23">
        <f>IF(B5&gt;2.99,"AMAN",IF(B5&gt;1.81,"ABU-ABU","BAHAYA"))</f>
        <v/>
      </c>
      <c r="C6" s="23">
        <f>IF(C5&gt;2.99,"AMAN",IF(C5&gt;1.81,"ABU-ABU","BAHAYA"))</f>
        <v/>
      </c>
      <c r="D6" s="23">
        <f>IF(D5&gt;2.99,"AMAN",IF(D5&gt;1.81,"ABU-ABU","BAHAYA"))</f>
        <v/>
      </c>
      <c r="E6" s="23">
        <f>IF(E5&gt;2.99,"AMAN",IF(E5&gt;1.81,"ABU-ABU","BAHAYA"))</f>
        <v/>
      </c>
      <c r="F6" s="23">
        <f>IF(F5&gt;2.99,"AMAN",IF(F5&gt;1.81,"ABU-ABU","BAHAYA"))</f>
        <v/>
      </c>
    </row>
    <row r="8" ht="50" customHeight="1">
      <c r="A8" s="10" t="inlineStr">
        <is>
          <t>Bacaan tren contoh KRAS: Z turun konsisten dari 2,10 (2019, abu-abu) ke 0,58 (2023, bahaya). Walau di 2019 masih "abu-abu", arahnya sudah jelas ke bawah. Analis kredit akan menurunkan rating jauh sebelum Z benar-benar menembus 1,81. Inilah kekuatan Z-score sebagai alat pemantauan tren, bukan sekadar pemotretan sekali.</t>
        </is>
      </c>
    </row>
  </sheetData>
  <mergeCells count="3">
    <mergeCell ref="A8:F8"/>
    <mergeCell ref="A2:F2"/>
    <mergeCell ref="A1:F1"/>
  </mergeCells>
  <conditionalFormatting sqref="B5:F5">
    <cfRule type="cellIs" priority="1" operator="greaterThan" dxfId="0">
      <formula>2.99</formula>
    </cfRule>
    <cfRule type="cellIs" priority="2" operator="between" dxfId="1">
      <formula>1.81</formula>
      <formula>2.99</formula>
    </cfRule>
    <cfRule type="cellIs" priority="3" operator="lessThan" dxfId="2">
      <formula>1.81</formula>
    </cfRule>
  </conditionalFormatting>
  <conditionalFormatting sqref="B6:F6">
    <cfRule type="expression" priority="4" dxfId="0">
      <formula>B6="AMAN"</formula>
    </cfRule>
    <cfRule type="expression" priority="5" dxfId="1">
      <formula>B6="ABU-ABU"</formula>
    </cfRule>
    <cfRule type="expression" priority="6" dxfId="2">
      <formula>B6="BAHAYA"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34" customWidth="1" min="1" max="1"/>
    <col width="80" customWidth="1" min="2" max="2"/>
  </cols>
  <sheetData>
    <row r="1" ht="26" customHeight="1">
      <c r="A1" s="1" t="inlineStr">
        <is>
          <t>PETUNJUK &amp; RUMUS ALTMAN Z-SCORE</t>
        </is>
      </c>
    </row>
    <row r="3" ht="30" customHeight="1">
      <c r="A3" s="30" t="inlineStr">
        <is>
          <t>Cara pakai</t>
        </is>
      </c>
      <c r="B3" s="31" t="inlineStr">
        <is>
          <t>1. Buka sheet 1_INPUT. Isi/mengubah sel BIRU (boleh diganti dengan emiten BEI pilihan Anda). 2. Sheet 2_ZSCORE menghitung 5 rasio (X1-X5) dan Z-score otomatis. 3. Sheet 3_VARIAN menghitung Z' (swasta) dan Z'' (non-manufaktur). 4. Sheet 4_TREND mensimulasikan Z-score 5 tahun untuk deteksi dini. 5. Warna sel: BIRU=input, HIJAU=rasio, ORANYE=Z-score, hijau/kuning/merah= zona.</t>
        </is>
      </c>
    </row>
    <row r="4" ht="83" customHeight="1">
      <c r="A4" s="30" t="inlineStr">
        <is>
          <t>5 Rasio</t>
        </is>
      </c>
      <c r="B4" s="31" t="inlineStr">
        <is>
          <t>X1 = (Aset Lancar − Kewajiban Lancar) / Aset Total  [likuiditas]
X2 = Laba Ditahan / Aset Total  [akumulasi laba]
X3 = EBIT / Aset Total  [profitabilitas operasi]
X4 = Ekuitas (pasar atau buku) / Total Kewajiban  [solvensi]
X5 = Penjualan / Aset Total  [efisiensi perputaran]</t>
        </is>
      </c>
    </row>
    <row r="5" ht="53" customHeight="1">
      <c r="A5" s="30" t="inlineStr">
        <is>
          <t>Rumus Z klasik (1968)</t>
        </is>
      </c>
      <c r="B5" s="31" t="inlineStr">
        <is>
          <t>Z = 1,2·X1 + 1,4·X2 + 3,3·X3 + 0,6·X4 + 1,0·X5
Aman &gt; 2,99 · Abu-abu 1,81–2,99 · Bahaya &lt; 1,81
Untuk: emiten PUBlik sektor manufaktur.</t>
        </is>
      </c>
    </row>
    <row r="6" ht="53" customHeight="1">
      <c r="A6" s="30" t="inlineStr">
        <is>
          <t>Varian Z' (1983)</t>
        </is>
      </c>
      <c r="B6" s="31" t="inlineStr">
        <is>
          <t>Z' = 0,717·X1 + 0,847·X2 + 3,107·X3 + 0,420·X4 + 0,998·X5
Aman &gt; 2,9 · Abu-abu 1,23–2,9 · Bahaya &lt; 1,23
Untuk: perusahaan SWASTA &amp; umum. X4 memakai ekuitas PEMBUKUAN (bukan pasar).</t>
        </is>
      </c>
    </row>
    <row r="7" ht="53" customHeight="1">
      <c r="A7" s="30" t="inlineStr">
        <is>
          <t>Varian Z'' (2005)</t>
        </is>
      </c>
      <c r="B7" s="31" t="inlineStr">
        <is>
          <t>Z'' = 6,56·X1 + 3,26·X2 + 6,72·X3 + 1,05·X4  (TANPA X5)
Aman &gt; 2,6 · Abu-abu 1,1–2,6 · Bahaya &lt; 1,1
Untuk: NON-MANUFAKTUR &amp; jasa (perbankan, properti, utilitas, telekomunikasi).</t>
        </is>
      </c>
    </row>
    <row r="8" ht="68" customHeight="1">
      <c r="A8" s="30" t="inlineStr">
        <is>
          <t>Tips</t>
        </is>
      </c>
      <c r="B8" s="31" t="inlineStr">
        <is>
          <t>- Untuk emiten BEI non-manufaktur, GUNAKAN Z'' (bukan Z klasik) — X5 bias lintas sektor.
- Pantau TREN 3-5 tahun; Z yang turun konsisten lebih penting dari level sekali cek.
- Z-score TIDAK berlaku untuk bank &amp; lembaga keuangan (struktur neraca berbeda).
- Z adalah penyaring cepat, bukan vonis — gabungkan dengan rasio likuiditas, DSCR, kualitas audit.</t>
        </is>
      </c>
    </row>
    <row r="9" ht="30" customHeight="1">
      <c r="A9" s="30" t="inlineStr">
        <is>
          <t>Konvensi angka</t>
        </is>
      </c>
      <c r="B9" s="31" t="inlineStr">
        <is>
          <t>Semua angka contoh (ICBP, SMGR, KRAS) adalah perkiraan publik yang DISesuikan untuk tujuan pengajaran — bukan angka audit. Saham dalam juta lembar, harga Rp, hasil Market Cap otomatis dibagi 1000 → Rp miliar.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2026-07-18T15:21:14Z</dcterms:created>
  <dcterms:modified xmlns:dcterms="http://purl.org/dc/terms/" xmlns:xsi="http://www.w3.org/2001/XMLSchema-instance" xsi:type="dcterms:W3CDTF">2026-07-18T15:21:14Z</dcterms:modified>
</cp:coreProperties>
</file>