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_PETUNJUK" sheetId="1" state="visible" r:id="rId1"/>
    <sheet xmlns:r="http://schemas.openxmlformats.org/officeDocument/2006/relationships" name="1_BURN_RUNWAY" sheetId="2" state="visible" r:id="rId2"/>
    <sheet xmlns:r="http://schemas.openxmlformats.org/officeDocument/2006/relationships" name="2_UNIT_ECONOMICS" sheetId="3" state="visible" r:id="rId3"/>
    <sheet xmlns:r="http://schemas.openxmlformats.org/officeDocument/2006/relationships" name="3_NORTH_STAR" sheetId="4" state="visible" r:id="rId4"/>
    <sheet xmlns:r="http://schemas.openxmlformats.org/officeDocument/2006/relationships" name="4_REVENUE_ESOP" sheetId="5" state="visible" r:id="rId5"/>
    <sheet xmlns:r="http://schemas.openxmlformats.org/officeDocument/2006/relationships" name="5_CAP_TABL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$#,##0;($#,##0);&quot;-&quot;"/>
    <numFmt numFmtId="165" formatCode="#,##0.0&quot; bln&quot;"/>
    <numFmt numFmtId="166" formatCode="#,##0;(#,##0);&quot;-&quot;"/>
    <numFmt numFmtId="167" formatCode="0.0%;(0.0%);&quot;-&quot;"/>
    <numFmt numFmtId="168" formatCode="$#,##0.00;($#,##0.00);&quot;-&quot;"/>
    <numFmt numFmtId="169" formatCode="0.00&quot;:1&quot;"/>
    <numFmt numFmtId="170" formatCode="0.00&quot;x&quot;"/>
  </numFmts>
  <fonts count="8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555555"/>
      <sz val="9"/>
    </font>
    <font>
      <name val="Arial"/>
      <b val="1"/>
      <color rgb="00FFFFFF"/>
      <sz val="11"/>
    </font>
    <font>
      <name val="Arial"/>
      <b val="1"/>
      <color rgb="00000000"/>
      <sz val="10"/>
    </font>
    <font>
      <name val="Arial"/>
      <color rgb="00000000"/>
      <sz val="10"/>
    </font>
    <font>
      <name val="Arial"/>
      <color rgb="000000FF"/>
      <sz val="10"/>
    </font>
    <font>
      <name val="Arial"/>
      <color rgb="00008000"/>
      <sz val="10"/>
    </font>
  </fonts>
  <fills count="7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4472C4"/>
      </patternFill>
    </fill>
    <fill>
      <patternFill patternType="solid">
        <fgColor rgb="00D9E1F2"/>
      </patternFill>
    </fill>
    <fill>
      <patternFill patternType="solid">
        <fgColor rgb="00FFFF00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3" borderId="0" applyAlignment="1" pivotButton="0" quotePrefix="0" xfId="0">
      <alignment horizontal="left" vertical="center"/>
    </xf>
    <xf numFmtId="0" fontId="4" fillId="4" borderId="1" pivotButton="0" quotePrefix="0" xfId="0"/>
    <xf numFmtId="0" fontId="5" fillId="0" borderId="1" pivotButton="0" quotePrefix="0" xfId="0"/>
    <xf numFmtId="0" fontId="6" fillId="0" borderId="1" pivotButton="0" quotePrefix="0" xfId="0"/>
    <xf numFmtId="0" fontId="7" fillId="0" borderId="1" pivotButton="0" quotePrefix="0" xfId="0"/>
    <xf numFmtId="0" fontId="5" fillId="5" borderId="1" pivotButton="0" quotePrefix="0" xfId="0"/>
    <xf numFmtId="0" fontId="4" fillId="6" borderId="1" applyAlignment="1" pivotButton="0" quotePrefix="0" xfId="0">
      <alignment horizontal="center" vertical="center" wrapText="1"/>
    </xf>
    <xf numFmtId="164" fontId="6" fillId="0" borderId="1" pivotButton="0" quotePrefix="0" xfId="0"/>
    <xf numFmtId="0" fontId="4" fillId="0" borderId="1" pivotButton="0" quotePrefix="0" xfId="0"/>
    <xf numFmtId="164" fontId="4" fillId="4" borderId="1" pivotButton="0" quotePrefix="0" xfId="0"/>
    <xf numFmtId="0" fontId="2" fillId="0" borderId="1" pivotButton="0" quotePrefix="0" xfId="0"/>
    <xf numFmtId="165" fontId="4" fillId="4" borderId="1" pivotButton="0" quotePrefix="0" xfId="0"/>
    <xf numFmtId="165" fontId="5" fillId="0" borderId="1" pivotButton="0" quotePrefix="0" xfId="0"/>
    <xf numFmtId="0" fontId="2" fillId="0" borderId="1" applyAlignment="1" pivotButton="0" quotePrefix="0" xfId="0">
      <alignment horizontal="center" vertical="center"/>
    </xf>
    <xf numFmtId="164" fontId="5" fillId="0" borderId="1" pivotButton="0" quotePrefix="0" xfId="0"/>
    <xf numFmtId="166" fontId="6" fillId="0" borderId="1" pivotButton="0" quotePrefix="0" xfId="0"/>
    <xf numFmtId="167" fontId="6" fillId="0" borderId="1" pivotButton="0" quotePrefix="0" xfId="0"/>
    <xf numFmtId="168" fontId="5" fillId="0" borderId="1" pivotButton="0" quotePrefix="0" xfId="0"/>
    <xf numFmtId="169" fontId="4" fillId="4" borderId="1" pivotButton="0" quotePrefix="0" xfId="0"/>
    <xf numFmtId="170" fontId="4" fillId="4" borderId="1" pivotButton="0" quotePrefix="0" xfId="0"/>
    <xf numFmtId="167" fontId="4" fillId="4" borderId="1" pivotButton="0" quotePrefix="0" xfId="0"/>
    <xf numFmtId="169" fontId="7" fillId="0" borderId="1" pivotButton="0" quotePrefix="0" xfId="0"/>
    <xf numFmtId="165" fontId="7" fillId="0" borderId="1" pivotButton="0" quotePrefix="0" xfId="0"/>
    <xf numFmtId="170" fontId="5" fillId="0" borderId="1" pivotButton="0" quotePrefix="0" xfId="0"/>
    <xf numFmtId="167" fontId="5" fillId="0" borderId="1" pivotButton="0" quotePrefix="0" xfId="0"/>
    <xf numFmtId="166" fontId="4" fillId="4" borderId="1" pivotButton="0" quotePrefix="0" xfId="0"/>
    <xf numFmtId="166" fontId="7" fillId="0" borderId="1" pivotButton="0" quotePrefix="0" xfId="0"/>
    <xf numFmtId="166" fontId="5" fillId="0" borderId="1" pivotButton="0" quotePrefix="0" xfId="0"/>
    <xf numFmtId="167" fontId="7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18" customWidth="1" min="3" max="3"/>
    <col width="18" customWidth="1" min="4" max="4"/>
    <col width="46" customWidth="1" min="5" max="5"/>
  </cols>
  <sheetData>
    <row r="1" ht="26" customHeight="1">
      <c r="A1" s="1" t="inlineStr">
        <is>
          <t>AKUNTANSI STARTUP — WORKBOOK PENDAMPING (PT EduTech Nusantara)</t>
        </is>
      </c>
    </row>
    <row r="2">
      <c r="A2" s="2" t="inlineStr">
        <is>
          <t>Pendamping artikel stdsquare² — /akuntansi/akuntansi-startup/. Semua nilai dalam USD (ilustratif, sesuai artikel).</t>
        </is>
      </c>
    </row>
    <row r="4" ht="18" customHeight="1">
      <c r="A4" s="3" t="inlineStr">
        <is>
          <t>PETA SHEET</t>
        </is>
      </c>
    </row>
    <row r="5">
      <c r="A5" s="4" t="inlineStr">
        <is>
          <t>Sheet</t>
        </is>
      </c>
      <c r="B5" s="4" t="inlineStr">
        <is>
          <t>Isi</t>
        </is>
      </c>
    </row>
    <row r="6">
      <c r="A6" s="5" t="inlineStr">
        <is>
          <t>1_BURN_RUNWAY</t>
        </is>
      </c>
      <c r="B6" s="5" t="inlineStr">
        <is>
          <t>Gross/Net/Cash burn, runway, stress test 4 skenario — formula</t>
        </is>
      </c>
    </row>
    <row r="7">
      <c r="A7" s="5" t="inlineStr">
        <is>
          <t>2_UNIT_ECONOMICS</t>
        </is>
      </c>
      <c r="B7" s="5" t="inlineStr">
        <is>
          <t>CAC, LTV, LTV:CAC, payback period — formula</t>
        </is>
      </c>
    </row>
    <row r="8">
      <c r="A8" s="5" t="inlineStr">
        <is>
          <t>3_NORTH_STAR</t>
        </is>
      </c>
      <c r="B8" s="5" t="inlineStr">
        <is>
          <t>Magic Number, Rule of 40, dashboard metrics — formula</t>
        </is>
      </c>
    </row>
    <row r="9">
      <c r="A9" s="5" t="inlineStr">
        <is>
          <t>4_REVENUE_ESOP</t>
        </is>
      </c>
      <c r="B9" s="5" t="inlineStr">
        <is>
          <t>Revenue recognition SaaS (deferred), ESOP / stock-based comp — formula</t>
        </is>
      </c>
    </row>
    <row r="10">
      <c r="A10" s="5" t="inlineStr">
        <is>
          <t>5_CAP_TABLE</t>
        </is>
      </c>
      <c r="B10" s="5" t="inlineStr">
        <is>
          <t>Cap table pre/post Series A, dilusi, liquidation preference — formula</t>
        </is>
      </c>
    </row>
    <row r="12" ht="18" customHeight="1">
      <c r="A12" s="3" t="inlineStr">
        <is>
          <t>LEGENDA WARNA</t>
        </is>
      </c>
    </row>
    <row r="13">
      <c r="A13" s="6" t="inlineStr">
        <is>
          <t>Biru</t>
        </is>
      </c>
      <c r="B13" s="5" t="inlineStr">
        <is>
          <t>Input mentah — boleh diubah (sumber: angka studi kasus artikel)</t>
        </is>
      </c>
    </row>
    <row r="14">
      <c r="A14" s="5" t="inlineStr">
        <is>
          <t>Hitam</t>
        </is>
      </c>
      <c r="B14" s="5" t="inlineStr">
        <is>
          <t>Formula dalam sheet yang sama</t>
        </is>
      </c>
    </row>
    <row r="15">
      <c r="A15" s="7" t="inlineStr">
        <is>
          <t>Hijau</t>
        </is>
      </c>
      <c r="B15" s="5" t="inlineStr">
        <is>
          <t>Formula lintas-sheet</t>
        </is>
      </c>
    </row>
    <row r="16">
      <c r="A16" s="8" t="inlineStr">
        <is>
          <t>Kuning (fill)</t>
        </is>
      </c>
      <c r="B16" s="5" t="inlineStr">
        <is>
          <t>Hasil kunci disorot</t>
        </is>
      </c>
    </row>
    <row r="18" ht="18" customHeight="1">
      <c r="A18" s="3" t="inlineStr">
        <is>
          <t>SUMBER DATA</t>
        </is>
      </c>
    </row>
    <row r="19" ht="44" customHeight="1">
      <c r="A19" s="2" t="inlineStr">
        <is>
          <t>Seluruh input dikutip langsung dari studi kasus PT EduTech Nusantara di artikel /akuntansi/akuntansi-startup/ (SaaS edtech Pre-Series-A, Jakarta). Benchmark (LTV:CAC 3-5x, Rule of 40 &gt;40, dll) bersifat referensi global (a16z/Bessemer/OpenView) — dikutip apa adanya.</t>
        </is>
      </c>
    </row>
  </sheetData>
  <mergeCells count="15">
    <mergeCell ref="B9:E9"/>
    <mergeCell ref="A4:E4"/>
    <mergeCell ref="B8:E8"/>
    <mergeCell ref="A12:E12"/>
    <mergeCell ref="B13:E13"/>
    <mergeCell ref="B6:E6"/>
    <mergeCell ref="B16:E16"/>
    <mergeCell ref="A19:E19"/>
    <mergeCell ref="B15:E15"/>
    <mergeCell ref="B7:E7"/>
    <mergeCell ref="A1:E1"/>
    <mergeCell ref="B5:E5"/>
    <mergeCell ref="B10:E10"/>
    <mergeCell ref="A18:E18"/>
    <mergeCell ref="B14:E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42" customWidth="1" min="1" max="1"/>
    <col width="20" customWidth="1" min="2" max="2"/>
    <col width="20" customWidth="1" min="3" max="3"/>
    <col width="44" customWidth="1" min="4" max="4"/>
  </cols>
  <sheetData>
    <row r="1" ht="26" customHeight="1">
      <c r="A1" s="1" t="inlineStr">
        <is>
          <t>BURN RATE &amp; RUNWAY</t>
        </is>
      </c>
    </row>
    <row r="3" ht="18" customHeight="1">
      <c r="A3" s="3" t="inlineStr">
        <is>
          <t>GROSS BURN — Komponen OpEx Bulanan (USD)</t>
        </is>
      </c>
    </row>
    <row r="4">
      <c r="A4" s="9" t="inlineStr">
        <is>
          <t>Komponen</t>
        </is>
      </c>
      <c r="B4" s="9" t="inlineStr">
        <is>
          <t>USD / bulan</t>
        </is>
      </c>
      <c r="C4" s="9" t="inlineStr"/>
      <c r="D4" s="9" t="inlineStr">
        <is>
          <t>Catatan</t>
        </is>
      </c>
    </row>
    <row r="5">
      <c r="A5" s="5" t="inlineStr">
        <is>
          <t>Gaji &amp; benefit (45 karyawan)</t>
        </is>
      </c>
      <c r="B5" s="10" t="n">
        <v>180000</v>
      </c>
      <c r="D5" s="5" t="inlineStr"/>
    </row>
    <row r="6">
      <c r="A6" s="5" t="inlineStr">
        <is>
          <t>Infrastruktur cloud (AWS)</t>
        </is>
      </c>
      <c r="B6" s="10" t="n">
        <v>25000</v>
      </c>
      <c r="D6" s="5" t="inlineStr"/>
    </row>
    <row r="7">
      <c r="A7" s="5" t="inlineStr">
        <is>
          <t>Marketing &amp; customer acquisition</t>
        </is>
      </c>
      <c r="B7" s="10" t="n">
        <v>90000</v>
      </c>
      <c r="D7" s="5" t="inlineStr"/>
    </row>
    <row r="8">
      <c r="A8" s="5" t="inlineStr">
        <is>
          <t>Office &amp; utilities</t>
        </is>
      </c>
      <c r="B8" s="10" t="n">
        <v>20000</v>
      </c>
      <c r="D8" s="5" t="inlineStr"/>
    </row>
    <row r="9">
      <c r="A9" s="5" t="inlineStr">
        <is>
          <t>Tools, software, legal</t>
        </is>
      </c>
      <c r="B9" s="10" t="n">
        <v>15000</v>
      </c>
      <c r="D9" s="5" t="inlineStr"/>
    </row>
    <row r="10">
      <c r="A10" s="5" t="inlineStr">
        <is>
          <t>Lain-lain</t>
        </is>
      </c>
      <c r="B10" s="10" t="n">
        <v>20000</v>
      </c>
      <c r="D10" s="5" t="inlineStr"/>
    </row>
    <row r="11">
      <c r="A11" s="11" t="inlineStr">
        <is>
          <t>GROSS BURN (Total OpEx)</t>
        </is>
      </c>
      <c r="B11" s="12">
        <f>SUM(B5:B10)</f>
        <v/>
      </c>
      <c r="D11" s="13" t="inlineStr">
        <is>
          <t>Artikel: USD 350.000/bulan</t>
        </is>
      </c>
    </row>
    <row r="13" ht="18" customHeight="1">
      <c r="A13" s="3" t="inlineStr">
        <is>
          <t>NET BURN &amp; RUNWAY</t>
        </is>
      </c>
    </row>
    <row r="14">
      <c r="A14" s="9" t="inlineStr">
        <is>
          <t>Pos</t>
        </is>
      </c>
      <c r="B14" s="9" t="inlineStr">
        <is>
          <t>Nilai</t>
        </is>
      </c>
      <c r="C14" s="9" t="inlineStr"/>
      <c r="D14" s="9" t="inlineStr">
        <is>
          <t>Formula / Catatan</t>
        </is>
      </c>
    </row>
    <row r="15">
      <c r="A15" s="5" t="inlineStr">
        <is>
          <t>MRR (Monthly Recurring Revenue)</t>
        </is>
      </c>
      <c r="B15" s="10" t="n">
        <v>120000</v>
      </c>
      <c r="D15" s="13" t="inlineStr">
        <is>
          <t>Input — pendapatan bulanan</t>
        </is>
      </c>
    </row>
    <row r="16">
      <c r="A16" s="11" t="inlineStr">
        <is>
          <t>NET BURN = Gross Burn − MRR</t>
        </is>
      </c>
      <c r="B16" s="12">
        <f>B11-B15</f>
        <v/>
      </c>
      <c r="D16" s="13" t="inlineStr">
        <is>
          <t>Artikel: USD 230.000/bulan</t>
        </is>
      </c>
    </row>
    <row r="17">
      <c r="A17" s="5" t="inlineStr">
        <is>
          <t>Saldo Kas</t>
        </is>
      </c>
      <c r="B17" s="10" t="n">
        <v>6200000</v>
      </c>
      <c r="D17" s="13" t="inlineStr">
        <is>
          <t>Input — cash position</t>
        </is>
      </c>
    </row>
    <row r="18">
      <c r="A18" s="11" t="inlineStr">
        <is>
          <t>RUNWAY (bulan) = Kas / Net Burn</t>
        </is>
      </c>
      <c r="B18" s="14">
        <f>B17/B16</f>
        <v/>
      </c>
      <c r="D18" s="13" t="inlineStr">
        <is>
          <t>Artikel: 27 bulan</t>
        </is>
      </c>
    </row>
    <row r="20" ht="18" customHeight="1">
      <c r="A20" s="3" t="inlineStr">
        <is>
          <t>STRESS TEST RUNWAY (Kas tetap, Net Burn bervariasi)</t>
        </is>
      </c>
    </row>
    <row r="21">
      <c r="A21" s="9" t="inlineStr">
        <is>
          <t>Skenario</t>
        </is>
      </c>
      <c r="B21" s="9" t="inlineStr">
        <is>
          <t>Net Burn (USD/bln)</t>
        </is>
      </c>
      <c r="C21" s="9" t="inlineStr">
        <is>
          <t>Runway (bln)</t>
        </is>
      </c>
      <c r="D21" s="9" t="inlineStr">
        <is>
          <t>Status (artikel)</t>
        </is>
      </c>
    </row>
    <row r="22">
      <c r="A22" s="5" t="inlineStr">
        <is>
          <t>Base case (ekspansi 4 kota)</t>
        </is>
      </c>
      <c r="B22" s="10" t="n">
        <v>300000</v>
      </c>
      <c r="C22" s="15">
        <f>$B$17/B22</f>
        <v/>
      </c>
      <c r="D22" s="16" t="inlineStr">
        <is>
          <t>Sehat</t>
        </is>
      </c>
    </row>
    <row r="23">
      <c r="A23" s="5" t="inlineStr">
        <is>
          <t>Pesimis (revenue stagnan, burn naik)</t>
        </is>
      </c>
      <c r="B23" s="10" t="n">
        <v>450000</v>
      </c>
      <c r="C23" s="15">
        <f>$B$17/B23</f>
        <v/>
      </c>
      <c r="D23" s="16" t="inlineStr">
        <is>
          <t>Marginal</t>
        </is>
      </c>
    </row>
    <row r="24">
      <c r="A24" s="5" t="inlineStr">
        <is>
          <t>Krisis (PHK 30%, biaya turun)</t>
        </is>
      </c>
      <c r="B24" s="10" t="n">
        <v>200000</v>
      </c>
      <c r="C24" s="15">
        <f>$B$17/B24</f>
        <v/>
      </c>
      <c r="D24" s="16" t="inlineStr">
        <is>
          <t>Aman</t>
        </is>
      </c>
    </row>
    <row r="25">
      <c r="A25" s="5" t="inlineStr">
        <is>
          <t>Bull case (revenue naik 2x, burn sama)</t>
        </is>
      </c>
      <c r="B25" s="10" t="n">
        <v>100000</v>
      </c>
      <c r="C25" s="15">
        <f>$B$17/B25</f>
        <v/>
      </c>
      <c r="D25" s="16" t="inlineStr">
        <is>
          <t>Sangat sehat</t>
        </is>
      </c>
    </row>
  </sheetData>
  <mergeCells count="4">
    <mergeCell ref="A1:D1"/>
    <mergeCell ref="A13:D13"/>
    <mergeCell ref="A3:D3"/>
    <mergeCell ref="A20:D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cols>
    <col width="44" customWidth="1" min="1" max="1"/>
    <col width="20" customWidth="1" min="2" max="2"/>
    <col width="44" customWidth="1" min="3" max="3"/>
  </cols>
  <sheetData>
    <row r="1" ht="26" customHeight="1">
      <c r="A1" s="1" t="inlineStr">
        <is>
          <t>UNIT ECONOMICS — CAC, LTV, Payback</t>
        </is>
      </c>
    </row>
    <row r="3" ht="18" customHeight="1">
      <c r="A3" s="3" t="inlineStr">
        <is>
          <t>CUSTOMER ACQUISITION COST (CAC)</t>
        </is>
      </c>
    </row>
    <row r="4">
      <c r="A4" s="9" t="inlineStr">
        <is>
          <t>Pos</t>
        </is>
      </c>
      <c r="B4" s="9" t="inlineStr">
        <is>
          <t>Nilai</t>
        </is>
      </c>
      <c r="C4" s="9" t="inlineStr">
        <is>
          <t>Formula / Catatan</t>
        </is>
      </c>
    </row>
    <row r="5">
      <c r="A5" s="5" t="inlineStr">
        <is>
          <t>Marketing spend (USD/bln)</t>
        </is>
      </c>
      <c r="B5" s="10" t="n">
        <v>90000</v>
      </c>
      <c r="C5" s="13" t="inlineStr">
        <is>
          <t>Input</t>
        </is>
      </c>
    </row>
    <row r="6">
      <c r="A6" s="5" t="inlineStr">
        <is>
          <t>Sales team cost (USD/bln)</t>
        </is>
      </c>
      <c r="B6" s="10" t="n">
        <v>30000</v>
      </c>
      <c r="C6" s="13" t="inlineStr">
        <is>
          <t>Input</t>
        </is>
      </c>
    </row>
    <row r="7">
      <c r="A7" s="5" t="inlineStr">
        <is>
          <t>Total M&amp;S spend (USD/bln)</t>
        </is>
      </c>
      <c r="B7" s="17">
        <f>B5+B6</f>
        <v/>
      </c>
      <c r="C7" s="13" t="inlineStr">
        <is>
          <t xml:space="preserve"> = Marketing + Sales</t>
        </is>
      </c>
    </row>
    <row r="8">
      <c r="A8" s="5" t="inlineStr">
        <is>
          <t>Pelanggan baru / bulan</t>
        </is>
      </c>
      <c r="B8" s="18" t="n">
        <v>600</v>
      </c>
      <c r="C8" s="13" t="inlineStr">
        <is>
          <t>Input</t>
        </is>
      </c>
    </row>
    <row r="9">
      <c r="A9" s="11" t="inlineStr">
        <is>
          <t>CAC = M&amp;S / Pelanggan baru</t>
        </is>
      </c>
      <c r="B9" s="12">
        <f>B7/B8</f>
        <v/>
      </c>
      <c r="C9" s="13" t="inlineStr">
        <is>
          <t>Artikel: USD 200/pelanggan</t>
        </is>
      </c>
    </row>
    <row r="11" ht="18" customHeight="1">
      <c r="A11" s="3" t="inlineStr">
        <is>
          <t>LIFETIME VALUE (LTV)</t>
        </is>
      </c>
    </row>
    <row r="12">
      <c r="A12" s="9" t="inlineStr">
        <is>
          <t>Pos</t>
        </is>
      </c>
      <c r="B12" s="9" t="inlineStr">
        <is>
          <t>Nilai</t>
        </is>
      </c>
      <c r="C12" s="9" t="inlineStr">
        <is>
          <t>Formula / Catatan</t>
        </is>
      </c>
    </row>
    <row r="13">
      <c r="A13" s="5" t="inlineStr">
        <is>
          <t>ARPA (USD/pelanggan/bulan)</t>
        </is>
      </c>
      <c r="B13" s="10" t="n">
        <v>30</v>
      </c>
      <c r="C13" s="13" t="inlineStr">
        <is>
          <t>Average Revenue Per Account</t>
        </is>
      </c>
    </row>
    <row r="14">
      <c r="A14" s="5" t="inlineStr">
        <is>
          <t>Gross Margin</t>
        </is>
      </c>
      <c r="B14" s="19" t="n">
        <v>0.75</v>
      </c>
      <c r="C14" s="13" t="inlineStr">
        <is>
          <t>Input (SaaS 70-85%)</t>
        </is>
      </c>
    </row>
    <row r="15">
      <c r="A15" s="5" t="inlineStr">
        <is>
          <t>Monthly Churn Rate</t>
        </is>
      </c>
      <c r="B15" s="19" t="n">
        <v>0.05</v>
      </c>
      <c r="C15" s="13" t="inlineStr">
        <is>
          <t>Input</t>
        </is>
      </c>
    </row>
    <row r="16">
      <c r="A16" s="5" t="inlineStr">
        <is>
          <t>Gross Profit / pelanggan / bulan</t>
        </is>
      </c>
      <c r="B16" s="20">
        <f>B13*B14</f>
        <v/>
      </c>
      <c r="C16" s="13" t="inlineStr">
        <is>
          <t xml:space="preserve"> = ARPA × Gross Margin (USD 22,5)</t>
        </is>
      </c>
    </row>
    <row r="17">
      <c r="A17" s="5" t="inlineStr">
        <is>
          <t>Lifetime pelanggan (bulan) = 1 / churn</t>
        </is>
      </c>
      <c r="B17" s="15">
        <f>1/B15</f>
        <v/>
      </c>
      <c r="C17" s="13" t="inlineStr">
        <is>
          <t xml:space="preserve"> = 20 bulan</t>
        </is>
      </c>
    </row>
    <row r="18">
      <c r="A18" s="11" t="inlineStr">
        <is>
          <t>LTV = (ARPA × GM) / Churn</t>
        </is>
      </c>
      <c r="B18" s="12">
        <f>(B13*B14)/B15</f>
        <v/>
      </c>
      <c r="C18" s="13" t="inlineStr">
        <is>
          <t>Artikel: USD 450/pelanggan</t>
        </is>
      </c>
    </row>
    <row r="20" ht="18" customHeight="1">
      <c r="A20" s="3" t="inlineStr">
        <is>
          <t>RASIO EVALUASI</t>
        </is>
      </c>
    </row>
    <row r="21">
      <c r="A21" s="9" t="inlineStr">
        <is>
          <t>Rasio</t>
        </is>
      </c>
      <c r="B21" s="9" t="inlineStr">
        <is>
          <t>Nilai</t>
        </is>
      </c>
      <c r="C21" s="9" t="inlineStr">
        <is>
          <t>Formula / Benchmark</t>
        </is>
      </c>
    </row>
    <row r="22">
      <c r="A22" s="11" t="inlineStr">
        <is>
          <t>LTV : CAC</t>
        </is>
      </c>
      <c r="B22" s="21">
        <f>B18/B9</f>
        <v/>
      </c>
      <c r="C22" s="13" t="inlineStr">
        <is>
          <t>Artikel: 2,25:1 (sweet spot 3-5:1)</t>
        </is>
      </c>
    </row>
    <row r="23">
      <c r="A23" s="11" t="inlineStr">
        <is>
          <t>Payback Period (bulan) = CAC / (ARPA × GM)</t>
        </is>
      </c>
      <c r="B23" s="14">
        <f>B9/(B13*B14)</f>
        <v/>
      </c>
      <c r="C23" s="13" t="inlineStr">
        <is>
          <t>Artikel: 8,9 bulan (&lt;12 sehat)</t>
        </is>
      </c>
    </row>
  </sheetData>
  <mergeCells count="4">
    <mergeCell ref="A1:C1"/>
    <mergeCell ref="A20:C20"/>
    <mergeCell ref="A3:C3"/>
    <mergeCell ref="A11:C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cols>
    <col width="44" customWidth="1" min="1" max="1"/>
    <col width="20" customWidth="1" min="2" max="2"/>
    <col width="46" customWidth="1" min="3" max="3"/>
  </cols>
  <sheetData>
    <row r="1" ht="26" customHeight="1">
      <c r="A1" s="1" t="inlineStr">
        <is>
          <t>NORTH STAR METRICS — Magic Number, Rule of 40</t>
        </is>
      </c>
    </row>
    <row r="3" ht="18" customHeight="1">
      <c r="A3" s="3" t="inlineStr">
        <is>
          <t>MAGIC NUMBER (efisiensi S&amp;M)</t>
        </is>
      </c>
    </row>
    <row r="4">
      <c r="A4" s="9" t="inlineStr">
        <is>
          <t>Pos</t>
        </is>
      </c>
      <c r="B4" s="9" t="inlineStr">
        <is>
          <t>Nilai</t>
        </is>
      </c>
      <c r="C4" s="9" t="inlineStr">
        <is>
          <t>Formula / Catatan</t>
        </is>
      </c>
    </row>
    <row r="5">
      <c r="A5" s="5" t="inlineStr">
        <is>
          <t>Tambahan MRR per kuartal (USD)</t>
        </is>
      </c>
      <c r="B5" s="10" t="n">
        <v>30000</v>
      </c>
      <c r="C5" s="13" t="inlineStr">
        <is>
          <t>Input</t>
        </is>
      </c>
    </row>
    <row r="6">
      <c r="A6" s="5" t="inlineStr">
        <is>
          <t>Net New ARR Q = Tambahan MRR × 12</t>
        </is>
      </c>
      <c r="B6" s="17">
        <f>B5*12</f>
        <v/>
      </c>
      <c r="C6" s="13" t="inlineStr">
        <is>
          <t xml:space="preserve"> = USD 360.000</t>
        </is>
      </c>
    </row>
    <row r="7">
      <c r="A7" s="5" t="inlineStr">
        <is>
          <t>S&amp;M Spend Q-1 (USD)</t>
        </is>
      </c>
      <c r="B7" s="10" t="n">
        <v>360000</v>
      </c>
      <c r="C7" s="13" t="inlineStr">
        <is>
          <t>Input — kuartal sebelumnya</t>
        </is>
      </c>
    </row>
    <row r="8">
      <c r="A8" s="11" t="inlineStr">
        <is>
          <t>Magic Number = Net New ARR Q / S&amp;M Q-1</t>
        </is>
      </c>
      <c r="B8" s="22">
        <f>B6/B7</f>
        <v/>
      </c>
      <c r="C8" s="13" t="inlineStr">
        <is>
          <t>Artikel: 1,0 (sehat 0,75-1,5)</t>
        </is>
      </c>
    </row>
    <row r="10" ht="18" customHeight="1">
      <c r="A10" s="3" t="inlineStr">
        <is>
          <t>RULE OF 40</t>
        </is>
      </c>
    </row>
    <row r="11">
      <c r="A11" s="9" t="inlineStr">
        <is>
          <t>Pos</t>
        </is>
      </c>
      <c r="B11" s="9" t="inlineStr">
        <is>
          <t>Nilai</t>
        </is>
      </c>
      <c r="C11" s="9" t="inlineStr">
        <is>
          <t>Formula / Catatan</t>
        </is>
      </c>
    </row>
    <row r="12">
      <c r="A12" s="5" t="inlineStr">
        <is>
          <t>Revenue Growth Rate</t>
        </is>
      </c>
      <c r="B12" s="19" t="n">
        <v>0.6</v>
      </c>
      <c r="C12" s="13" t="inlineStr">
        <is>
          <t>Input (YoY)</t>
        </is>
      </c>
    </row>
    <row r="13">
      <c r="A13" s="5" t="inlineStr">
        <is>
          <t>FCF Margin</t>
        </is>
      </c>
      <c r="B13" s="19" t="n">
        <v>-0.25</v>
      </c>
      <c r="C13" s="13" t="inlineStr">
        <is>
          <t>Input (negatif OK early-stage)</t>
        </is>
      </c>
    </row>
    <row r="14">
      <c r="A14" s="11" t="inlineStr">
        <is>
          <t>Rule of 40 = Growth% + FCF Margin%</t>
        </is>
      </c>
      <c r="B14" s="23">
        <f>B12+B13</f>
        <v/>
      </c>
      <c r="C14" s="13" t="inlineStr">
        <is>
          <t>Artikel: 35 (target ≥40) → marginal</t>
        </is>
      </c>
    </row>
    <row r="16" ht="18" customHeight="1">
      <c r="A16" s="3" t="inlineStr">
        <is>
          <t>DASHBOARD METRICS (link antar-sheet)</t>
        </is>
      </c>
    </row>
    <row r="17">
      <c r="A17" s="9" t="inlineStr">
        <is>
          <t>Metric</t>
        </is>
      </c>
      <c r="B17" s="9" t="inlineStr">
        <is>
          <t>Nilai</t>
        </is>
      </c>
      <c r="C17" s="9" t="inlineStr">
        <is>
          <t>Status vs benchmark</t>
        </is>
      </c>
    </row>
    <row r="18">
      <c r="A18" s="5" t="inlineStr">
        <is>
          <t>LTV : CAC</t>
        </is>
      </c>
      <c r="B18" s="24">
        <f>'2_UNIT_ECONOMICS'!B22</f>
        <v/>
      </c>
      <c r="C18" s="13" t="inlineStr">
        <is>
          <t>Marginal (target 3-5:1)</t>
        </is>
      </c>
    </row>
    <row r="19">
      <c r="A19" s="5" t="inlineStr">
        <is>
          <t>Payback Period</t>
        </is>
      </c>
      <c r="B19" s="25">
        <f>'2_UNIT_ECONOMICS'!B23</f>
        <v/>
      </c>
      <c r="C19" s="13" t="inlineStr">
        <is>
          <t>Sehat (&lt;12 bln)</t>
        </is>
      </c>
    </row>
    <row r="20">
      <c r="A20" s="5" t="inlineStr">
        <is>
          <t>Runway</t>
        </is>
      </c>
      <c r="B20" s="25">
        <f>'1_BURN_RUNWAY'!B18</f>
        <v/>
      </c>
      <c r="C20" s="13" t="inlineStr">
        <is>
          <t>Sehat (&gt;18 bln)</t>
        </is>
      </c>
    </row>
    <row r="21">
      <c r="A21" s="5" t="inlineStr">
        <is>
          <t>Magic Number</t>
        </is>
      </c>
      <c r="B21" s="26">
        <f>B8</f>
        <v/>
      </c>
      <c r="C21" s="13" t="inlineStr">
        <is>
          <t>Sehat (0,75-1,5)</t>
        </is>
      </c>
    </row>
    <row r="22">
      <c r="A22" s="5" t="inlineStr">
        <is>
          <t>Rule of 40</t>
        </is>
      </c>
      <c r="B22" s="27">
        <f>B14</f>
        <v/>
      </c>
      <c r="C22" s="13" t="inlineStr">
        <is>
          <t>Marginal (&lt;40)</t>
        </is>
      </c>
    </row>
    <row r="23" ht="28" customHeight="1">
      <c r="A23" s="2" t="inlineStr">
        <is>
          <t>Catatan: Runway di-link dari 1_BURN_RUNWAY!B18 (sel hasil runway base). Bila struktur baris sheet 1 diubah, sesuaikan referensi.</t>
        </is>
      </c>
    </row>
  </sheetData>
  <mergeCells count="5">
    <mergeCell ref="A10:C10"/>
    <mergeCell ref="A1:C1"/>
    <mergeCell ref="A23:C23"/>
    <mergeCell ref="A3:C3"/>
    <mergeCell ref="A16:C1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46" customWidth="1" min="1" max="1"/>
    <col width="20" customWidth="1" min="2" max="2"/>
    <col width="46" customWidth="1" min="3" max="3"/>
  </cols>
  <sheetData>
    <row r="1" ht="26" customHeight="1">
      <c r="A1" s="1" t="inlineStr">
        <is>
          <t>REVENUE RECOGNITION SaaS &amp; ESOP / STOCK-BASED COMP</t>
        </is>
      </c>
    </row>
    <row r="3" ht="18" customHeight="1">
      <c r="A3" s="3" t="inlineStr">
        <is>
          <t>REVENUE RECOGNITION SaaS (PSAK 72) — Bayar Tahunan di Muka</t>
        </is>
      </c>
    </row>
    <row r="4">
      <c r="A4" s="9" t="inlineStr">
        <is>
          <t>Pos</t>
        </is>
      </c>
      <c r="B4" s="9" t="inlineStr">
        <is>
          <t>Nilai</t>
        </is>
      </c>
      <c r="C4" s="9" t="inlineStr">
        <is>
          <t>Formula / Catatan</t>
        </is>
      </c>
    </row>
    <row r="5">
      <c r="A5" s="5" t="inlineStr">
        <is>
          <t>Pelanggan aktif (bayar tahunan di muka)</t>
        </is>
      </c>
      <c r="B5" s="18" t="n">
        <v>4000</v>
      </c>
      <c r="C5" s="13" t="inlineStr">
        <is>
          <t>Input</t>
        </is>
      </c>
    </row>
    <row r="6">
      <c r="A6" s="5" t="inlineStr">
        <is>
          <t>Harga langganan tahunan (USD/pelanggan)</t>
        </is>
      </c>
      <c r="B6" s="10" t="n">
        <v>360</v>
      </c>
      <c r="C6" s="13" t="inlineStr">
        <is>
          <t>Input (= USD 30/bln × 12)</t>
        </is>
      </c>
    </row>
    <row r="7">
      <c r="A7" s="11" t="inlineStr">
        <is>
          <t>Kas masuk tahunan = Pelanggan × Harga</t>
        </is>
      </c>
      <c r="B7" s="12">
        <f>B5*B6</f>
        <v/>
      </c>
      <c r="C7" s="13" t="inlineStr">
        <is>
          <t>Artikel: USD 1.440.000</t>
        </is>
      </c>
    </row>
    <row r="8">
      <c r="A8" s="5" t="inlineStr">
        <is>
          <t>Revenue diakui / bulan (per pelanggan) = Harga/12</t>
        </is>
      </c>
      <c r="B8" s="17">
        <f>B6/12</f>
        <v/>
      </c>
      <c r="C8" s="13" t="inlineStr">
        <is>
          <t xml:space="preserve"> = USD 30/bln → diakui bertahap</t>
        </is>
      </c>
    </row>
    <row r="9">
      <c r="A9" s="5" t="inlineStr">
        <is>
          <t>Revenue diakui / bulan (semua pelanggan)</t>
        </is>
      </c>
      <c r="B9" s="17">
        <f>B8*B5</f>
        <v/>
      </c>
      <c r="C9" s="13" t="inlineStr">
        <is>
          <t xml:space="preserve"> = MRR akrual</t>
        </is>
      </c>
    </row>
    <row r="10" ht="26" customHeight="1">
      <c r="A10" s="5" t="inlineStr">
        <is>
          <t>Deferred Revenue awal (1 pelanggan baru bayar penuh)</t>
        </is>
      </c>
      <c r="B10" s="17">
        <f>B6-B8</f>
        <v/>
      </c>
      <c r="C10" s="13" t="inlineStr">
        <is>
          <t xml:space="preserve"> = Kas diterima − revenue bulan-1 (kewajiban)</t>
        </is>
      </c>
    </row>
    <row r="12" ht="18" customHeight="1">
      <c r="A12" s="3" t="inlineStr">
        <is>
          <t>ESOP / STOCK-BASED COMPENSATION (PSAK 53)</t>
        </is>
      </c>
    </row>
    <row r="13">
      <c r="A13" s="9" t="inlineStr">
        <is>
          <t>Pos</t>
        </is>
      </c>
      <c r="B13" s="9" t="inlineStr">
        <is>
          <t>Nilai</t>
        </is>
      </c>
      <c r="C13" s="9" t="inlineStr">
        <is>
          <t>Formula / Catatan</t>
        </is>
      </c>
    </row>
    <row r="14">
      <c r="A14" s="5" t="inlineStr">
        <is>
          <t>Valuasi post-money (USD)</t>
        </is>
      </c>
      <c r="B14" s="10" t="n">
        <v>30000000</v>
      </c>
      <c r="C14" s="13" t="inlineStr">
        <is>
          <t>Input</t>
        </is>
      </c>
    </row>
    <row r="15">
      <c r="A15" s="5" t="inlineStr">
        <is>
          <t>ESOP pool (% ekuitas)</t>
        </is>
      </c>
      <c r="B15" s="19" t="n">
        <v>0.1</v>
      </c>
      <c r="C15" s="13" t="inlineStr">
        <is>
          <t>Input (10%)</t>
        </is>
      </c>
    </row>
    <row r="16">
      <c r="A16" s="11" t="inlineStr">
        <is>
          <t>Nilai pool ESOP = Valuasi × %</t>
        </is>
      </c>
      <c r="B16" s="12">
        <f>B14*B15</f>
        <v/>
      </c>
      <c r="C16" s="13" t="inlineStr">
        <is>
          <t>Artikel: USD 3 juta</t>
        </is>
      </c>
    </row>
    <row r="17">
      <c r="A17" s="5" t="inlineStr">
        <is>
          <t>Periode vesting (tahun)</t>
        </is>
      </c>
      <c r="B17" s="18" t="n">
        <v>4</v>
      </c>
      <c r="C17" s="13" t="inlineStr">
        <is>
          <t>Input</t>
        </is>
      </c>
    </row>
    <row r="18">
      <c r="A18" s="11" t="inlineStr">
        <is>
          <t>Beban SBC tahunan = Pool / Vesting</t>
        </is>
      </c>
      <c r="B18" s="12">
        <f>B16/B17</f>
        <v/>
      </c>
      <c r="C18" s="13" t="inlineStr">
        <is>
          <t>Artikel: USD 750.000 (non-cash)</t>
        </is>
      </c>
    </row>
  </sheetData>
  <mergeCells count="3">
    <mergeCell ref="A1:C1"/>
    <mergeCell ref="A3:C3"/>
    <mergeCell ref="A12:C1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16" customWidth="1" min="3" max="3"/>
    <col width="18" customWidth="1" min="4" max="4"/>
    <col width="16" customWidth="1" min="5" max="5"/>
    <col width="30" customWidth="1" min="6" max="6"/>
  </cols>
  <sheetData>
    <row r="1" ht="26" customHeight="1">
      <c r="A1" s="1" t="inlineStr">
        <is>
          <t>CAP TABLE &amp; DILUSI — Series A</t>
        </is>
      </c>
    </row>
    <row r="3" ht="18" customHeight="1">
      <c r="A3" s="3" t="inlineStr">
        <is>
          <t>PARAMETER SERIES A</t>
        </is>
      </c>
    </row>
    <row r="4">
      <c r="A4" s="9" t="inlineStr">
        <is>
          <t>Pos</t>
        </is>
      </c>
      <c r="B4" s="9" t="inlineStr">
        <is>
          <t>Nilai</t>
        </is>
      </c>
      <c r="C4" s="9" t="inlineStr"/>
      <c r="D4" s="9" t="inlineStr"/>
      <c r="E4" s="9" t="inlineStr"/>
      <c r="F4" s="9" t="inlineStr">
        <is>
          <t>Formula / Catatan</t>
        </is>
      </c>
    </row>
    <row r="5">
      <c r="A5" s="5" t="inlineStr">
        <is>
          <t>Investasi VC (USD)</t>
        </is>
      </c>
      <c r="B5" s="10" t="n">
        <v>8000000</v>
      </c>
      <c r="F5" s="13" t="inlineStr">
        <is>
          <t>Input</t>
        </is>
      </c>
    </row>
    <row r="6">
      <c r="A6" s="5" t="inlineStr">
        <is>
          <t>Valuasi post-money (USD)</t>
        </is>
      </c>
      <c r="B6" s="10" t="n">
        <v>32000000</v>
      </c>
      <c r="F6" s="13" t="inlineStr">
        <is>
          <t>Input</t>
        </is>
      </c>
    </row>
    <row r="7">
      <c r="A7" s="5" t="inlineStr">
        <is>
          <t>Valuasi pre-money = Post − Investasi</t>
        </is>
      </c>
      <c r="B7" s="17">
        <f>B6-B5</f>
        <v/>
      </c>
      <c r="F7" s="13" t="inlineStr">
        <is>
          <t xml:space="preserve"> = USD 24 juta</t>
        </is>
      </c>
    </row>
    <row r="8">
      <c r="A8" s="11" t="inlineStr">
        <is>
          <t>% VC = Investasi / Post-money</t>
        </is>
      </c>
      <c r="B8" s="23">
        <f>B5/B6</f>
        <v/>
      </c>
      <c r="F8" s="13" t="inlineStr">
        <is>
          <t>Artikel: 25%</t>
        </is>
      </c>
    </row>
    <row r="10" ht="18" customHeight="1">
      <c r="A10" s="3" t="inlineStr">
        <is>
          <t>CAP TABLE PRE-SERIES-A</t>
        </is>
      </c>
    </row>
    <row r="11">
      <c r="A11" s="9" t="inlineStr">
        <is>
          <t>Pemegang</t>
        </is>
      </c>
      <c r="B11" s="9" t="inlineStr">
        <is>
          <t>Saham</t>
        </is>
      </c>
      <c r="C11" s="9" t="inlineStr">
        <is>
          <t>%</t>
        </is>
      </c>
      <c r="D11" s="9" t="inlineStr"/>
      <c r="E11" s="9" t="inlineStr"/>
      <c r="F11" s="9" t="inlineStr">
        <is>
          <t>Catatan</t>
        </is>
      </c>
    </row>
    <row r="12">
      <c r="A12" s="5" t="inlineStr">
        <is>
          <t>Founder Andra</t>
        </is>
      </c>
      <c r="B12" s="18" t="n">
        <v>4000000</v>
      </c>
      <c r="C12" s="27">
        <f>B12/$B$15</f>
        <v/>
      </c>
    </row>
    <row r="13">
      <c r="A13" s="5" t="inlineStr">
        <is>
          <t>Founder Bima</t>
        </is>
      </c>
      <c r="B13" s="18" t="n">
        <v>3000000</v>
      </c>
      <c r="C13" s="27">
        <f>B13/$B$15</f>
        <v/>
      </c>
    </row>
    <row r="14">
      <c r="A14" s="5" t="inlineStr">
        <is>
          <t>ESOP pool</t>
        </is>
      </c>
      <c r="B14" s="18" t="n">
        <v>1000000</v>
      </c>
      <c r="C14" s="27">
        <f>B14/$B$15</f>
        <v/>
      </c>
    </row>
    <row r="15">
      <c r="A15" s="11" t="inlineStr">
        <is>
          <t>Total (pre)</t>
        </is>
      </c>
      <c r="B15" s="28">
        <f>SUM(B12:B14)</f>
        <v/>
      </c>
      <c r="C15" s="23">
        <f>B15/B15</f>
        <v/>
      </c>
      <c r="F15" s="13" t="inlineStr">
        <is>
          <t>Artikel: 8.000.000 saham</t>
        </is>
      </c>
    </row>
    <row r="17" ht="18" customHeight="1">
      <c r="A17" s="3" t="inlineStr">
        <is>
          <t>CAP TABLE POST-SERIES-A</t>
        </is>
      </c>
    </row>
    <row r="18">
      <c r="A18" s="9" t="inlineStr">
        <is>
          <t>Pemegang</t>
        </is>
      </c>
      <c r="B18" s="9" t="inlineStr">
        <is>
          <t>Saham</t>
        </is>
      </c>
      <c r="C18" s="9" t="inlineStr">
        <is>
          <t>%</t>
        </is>
      </c>
      <c r="D18" s="9" t="inlineStr"/>
      <c r="E18" s="9" t="inlineStr"/>
      <c r="F18" s="9" t="inlineStr">
        <is>
          <t>Catatan</t>
        </is>
      </c>
    </row>
    <row r="19">
      <c r="A19" s="5" t="inlineStr">
        <is>
          <t>Founder Andra</t>
        </is>
      </c>
      <c r="B19" s="29">
        <f>B12</f>
        <v/>
      </c>
      <c r="C19" s="27">
        <f>B19/$B$23</f>
        <v/>
      </c>
      <c r="F19" s="13" t="inlineStr">
        <is>
          <t>Artikel: 37,5%</t>
        </is>
      </c>
    </row>
    <row r="20">
      <c r="A20" s="5" t="inlineStr">
        <is>
          <t>Founder Bima</t>
        </is>
      </c>
      <c r="B20" s="29">
        <f>B13</f>
        <v/>
      </c>
      <c r="C20" s="27">
        <f>B20/$B$23</f>
        <v/>
      </c>
      <c r="F20" s="13" t="inlineStr">
        <is>
          <t>Artikel: 28,1%</t>
        </is>
      </c>
    </row>
    <row r="21">
      <c r="A21" s="5" t="inlineStr">
        <is>
          <t>ESOP pool</t>
        </is>
      </c>
      <c r="B21" s="29">
        <f>B14</f>
        <v/>
      </c>
      <c r="C21" s="27">
        <f>B21/$B$23</f>
        <v/>
      </c>
      <c r="F21" s="13" t="inlineStr">
        <is>
          <t>Artikel: 9,4%</t>
        </is>
      </c>
    </row>
    <row r="22" ht="26" customHeight="1">
      <c r="A22" s="5" t="inlineStr">
        <is>
          <t>VC Series A (saham baru)</t>
        </is>
      </c>
      <c r="B22" s="30">
        <f>B15*B8/(1-B8)</f>
        <v/>
      </c>
      <c r="C22" s="27">
        <f>B22/$B$23</f>
        <v/>
      </c>
      <c r="F22" s="13" t="inlineStr">
        <is>
          <t xml:space="preserve"> = saham existing × %VC/(1−%VC) = 2.666.667</t>
        </is>
      </c>
    </row>
    <row r="23">
      <c r="A23" s="11" t="inlineStr">
        <is>
          <t>Total (post)</t>
        </is>
      </c>
      <c r="B23" s="28">
        <f>SUM(B19:B22)</f>
        <v/>
      </c>
      <c r="C23" s="23">
        <f>B23/B23</f>
        <v/>
      </c>
      <c r="F23" s="13" t="inlineStr">
        <is>
          <t xml:space="preserve"> = 10.666.667 saham</t>
        </is>
      </c>
    </row>
    <row r="25" ht="18" customHeight="1">
      <c r="A25" s="3" t="inlineStr">
        <is>
          <t>DILUSI FOUNDER ANDRA</t>
        </is>
      </c>
    </row>
    <row r="26">
      <c r="A26" s="9" t="inlineStr">
        <is>
          <t>Pos</t>
        </is>
      </c>
      <c r="B26" s="9" t="inlineStr">
        <is>
          <t>Nilai</t>
        </is>
      </c>
      <c r="C26" s="9" t="inlineStr"/>
      <c r="D26" s="9" t="inlineStr"/>
      <c r="E26" s="9" t="inlineStr"/>
      <c r="F26" s="9" t="inlineStr">
        <is>
          <t>Catatan</t>
        </is>
      </c>
    </row>
    <row r="27">
      <c r="A27" s="5" t="inlineStr">
        <is>
          <t>% Andra sebelum (pre)</t>
        </is>
      </c>
      <c r="B27" s="31">
        <f>C12</f>
        <v/>
      </c>
      <c r="F27" s="13" t="inlineStr">
        <is>
          <t xml:space="preserve"> = 50%</t>
        </is>
      </c>
    </row>
    <row r="28">
      <c r="A28" s="5" t="inlineStr">
        <is>
          <t>% Andra sesudah (post)</t>
        </is>
      </c>
      <c r="B28" s="27">
        <f>C19</f>
        <v/>
      </c>
      <c r="F28" s="13" t="inlineStr">
        <is>
          <t xml:space="preserve"> = 37,5%</t>
        </is>
      </c>
    </row>
    <row r="29" ht="26" customHeight="1">
      <c r="A29" s="5" t="inlineStr">
        <is>
          <t>Nilai kepemilikan Andra pre (USD) = %pre × pre-money</t>
        </is>
      </c>
      <c r="B29" s="17">
        <f>B27*B7</f>
        <v/>
      </c>
      <c r="F29" s="13" t="inlineStr">
        <is>
          <t xml:space="preserve"> = USD 12 juta</t>
        </is>
      </c>
    </row>
    <row r="30" ht="26" customHeight="1">
      <c r="A30" s="5" t="inlineStr">
        <is>
          <t>Nilai kepemilikan Andra post (USD) = %post × post-money</t>
        </is>
      </c>
      <c r="B30" s="17">
        <f>B28*B6</f>
        <v/>
      </c>
      <c r="F30" s="13" t="inlineStr">
        <is>
          <t xml:space="preserve"> = USD 12 juta (nilai tetap walau % turun)</t>
        </is>
      </c>
    </row>
    <row r="32" ht="18" customHeight="1">
      <c r="A32" s="3" t="inlineStr">
        <is>
          <t>LIQUIDATION PREFERENCE (1× non-participating)</t>
        </is>
      </c>
    </row>
    <row r="33">
      <c r="A33" s="9" t="inlineStr">
        <is>
          <t>Skenario Exit</t>
        </is>
      </c>
      <c r="B33" s="9" t="inlineStr">
        <is>
          <t>Nilai Exit (USD)</t>
        </is>
      </c>
      <c r="C33" s="9" t="inlineStr">
        <is>
          <t>VC menerima (USD)</t>
        </is>
      </c>
      <c r="D33" s="9" t="inlineStr">
        <is>
          <t>Founder+ESOP (USD)</t>
        </is>
      </c>
      <c r="E33" s="9" t="inlineStr"/>
      <c r="F33" s="9" t="inlineStr">
        <is>
          <t>Formula</t>
        </is>
      </c>
    </row>
    <row r="34">
      <c r="A34" s="5" t="inlineStr">
        <is>
          <t>Exit besar</t>
        </is>
      </c>
      <c r="B34" s="10" t="n">
        <v>50000000</v>
      </c>
      <c r="C34" s="17">
        <f>MAX($B$5,$B$8*B34)</f>
        <v/>
      </c>
      <c r="D34" s="17">
        <f>B34-C34</f>
        <v/>
      </c>
      <c r="F34" s="13" t="inlineStr">
        <is>
          <t>VC = max(investasi, %VC×exit)</t>
        </is>
      </c>
    </row>
    <row r="35">
      <c r="A35" s="5" t="inlineStr">
        <is>
          <t>Exit murah</t>
        </is>
      </c>
      <c r="B35" s="10" t="n">
        <v>10000000</v>
      </c>
      <c r="C35" s="17">
        <f>MAX($B$5,$B$8*B35)</f>
        <v/>
      </c>
      <c r="D35" s="17">
        <f>B35-C35</f>
        <v/>
      </c>
      <c r="F35" s="13" t="inlineStr">
        <is>
          <t>VC = max(investasi, %VC×exit)</t>
        </is>
      </c>
    </row>
  </sheetData>
  <mergeCells count="6">
    <mergeCell ref="A10:F10"/>
    <mergeCell ref="A1:F1"/>
    <mergeCell ref="A32:F32"/>
    <mergeCell ref="A17:F17"/>
    <mergeCell ref="A3:F3"/>
    <mergeCell ref="A25:F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2026-07-19T18:25:14Z</dcterms:created>
  <dcterms:modified xmlns:dcterms="http://purl.org/dc/terms/" xmlns:xsi="http://www.w3.org/2001/XMLSchema-instance" xsi:type="dcterms:W3CDTF">2026-07-19T18:25:14Z</dcterms:modified>
</cp:coreProperties>
</file>