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0_INSTRUKSI" sheetId="1" state="visible" r:id="rId1"/>
    <sheet xmlns:r="http://schemas.openxmlformats.org/officeDocument/2006/relationships" name="1_OVERVIEW" sheetId="2" state="visible" r:id="rId2"/>
    <sheet xmlns:r="http://schemas.openxmlformats.org/officeDocument/2006/relationships" name="2_KONSEP_REGRESI" sheetId="3" state="visible" r:id="rId3"/>
    <sheet xmlns:r="http://schemas.openxmlformats.org/officeDocument/2006/relationships" name="3_KONSEP_MATRIX" sheetId="4" state="visible" r:id="rId4"/>
    <sheet xmlns:r="http://schemas.openxmlformats.org/officeDocument/2006/relationships" name="4_KENAPA_OLS" sheetId="5" state="visible" r:id="rId5"/>
    <sheet xmlns:r="http://schemas.openxmlformats.org/officeDocument/2006/relationships" name="5_GLOSARIUM" sheetId="6" state="visible" r:id="rId6"/>
    <sheet xmlns:r="http://schemas.openxmlformats.org/officeDocument/2006/relationships" name="6_Data" sheetId="7" state="visible" r:id="rId7"/>
    <sheet xmlns:r="http://schemas.openxmlformats.org/officeDocument/2006/relationships" name="7_Matrix_X" sheetId="8" state="visible" r:id="rId8"/>
    <sheet xmlns:r="http://schemas.openxmlformats.org/officeDocument/2006/relationships" name="8_XtX" sheetId="9" state="visible" r:id="rId9"/>
    <sheet xmlns:r="http://schemas.openxmlformats.org/officeDocument/2006/relationships" name="9_XtX_Inverse" sheetId="10" state="visible" r:id="rId10"/>
    <sheet xmlns:r="http://schemas.openxmlformats.org/officeDocument/2006/relationships" name="10_Xty" sheetId="11" state="visible" r:id="rId11"/>
    <sheet xmlns:r="http://schemas.openxmlformats.org/officeDocument/2006/relationships" name="11_Beta" sheetId="12" state="visible" r:id="rId12"/>
    <sheet xmlns:r="http://schemas.openxmlformats.org/officeDocument/2006/relationships" name="12_Predicted_ANOVA" sheetId="13" state="visible" r:id="rId13"/>
    <sheet xmlns:r="http://schemas.openxmlformats.org/officeDocument/2006/relationships" name="13_SE_TStat" sheetId="14" state="visible" r:id="rId14"/>
    <sheet xmlns:r="http://schemas.openxmlformats.org/officeDocument/2006/relationships" name="14_LINEST" sheetId="15" state="visible" r:id="rId15"/>
    <sheet xmlns:r="http://schemas.openxmlformats.org/officeDocument/2006/relationships" name="15_INTERPRETASI" sheetId="16" state="visible" r:id="rId16"/>
    <sheet xmlns:r="http://schemas.openxmlformats.org/officeDocument/2006/relationships" name="16_KESALAHAN" sheetId="17" state="visible" r:id="rId17"/>
  </sheets>
  <definedNames/>
  <calcPr calcId="124519" fullCalcOnLoad="1"/>
</workbook>
</file>

<file path=xl/styles.xml><?xml version="1.0" encoding="utf-8"?>
<styleSheet xmlns="http://schemas.openxmlformats.org/spreadsheetml/2006/main">
  <numFmts count="2">
    <numFmt numFmtId="164" formatCode="0.0000"/>
    <numFmt numFmtId="165" formatCode="0.000000"/>
  </numFmts>
  <fonts count="33">
    <font>
      <name val="Calibri"/>
      <family val="2"/>
      <color theme="1"/>
      <sz val="11"/>
      <scheme val="minor"/>
    </font>
    <font>
      <name val="Inter"/>
      <b val="1"/>
      <color rgb="0000C853"/>
      <sz val="24"/>
    </font>
    <font>
      <name val="Inter"/>
      <i val="1"/>
      <color rgb="00666666"/>
      <sz val="14"/>
    </font>
    <font>
      <name val="Consolas"/>
      <color rgb="00999999"/>
      <sz val="11"/>
    </font>
    <font>
      <name val="Inter"/>
      <color rgb="001A1A1A"/>
      <sz val="10"/>
    </font>
    <font>
      <name val="Inter"/>
      <b val="1"/>
      <color rgb="001A1A1A"/>
      <sz val="13"/>
    </font>
    <font>
      <name val="Inter"/>
      <color rgb="00444444"/>
      <sz val="10"/>
    </font>
    <font>
      <name val="Consolas"/>
      <b val="1"/>
      <color rgb="0000C853"/>
      <sz val="11"/>
    </font>
    <font>
      <name val="Consolas"/>
      <color rgb="001A1A1A"/>
      <sz val="11"/>
    </font>
    <font>
      <name val="Inter"/>
      <i val="1"/>
      <color rgb="00999999"/>
      <sz val="9"/>
    </font>
    <font>
      <name val="Inter"/>
      <b val="1"/>
      <color rgb="00FFFFFF"/>
      <sz val="20"/>
    </font>
    <font>
      <name val="Inter"/>
      <i val="1"/>
      <color rgb="00FFFFFF"/>
      <sz val="12"/>
    </font>
    <font>
      <name val="Inter"/>
      <i val="1"/>
      <color rgb="00333333"/>
      <sz val="10"/>
    </font>
    <font>
      <name val="Inter"/>
      <b val="1"/>
      <color rgb="00FFFFFF"/>
      <sz val="12"/>
    </font>
    <font>
      <name val="Inter"/>
      <b val="1"/>
      <color rgb="001A1A1A"/>
      <sz val="10"/>
    </font>
    <font>
      <name val="Consolas"/>
      <color rgb="001A1A1A"/>
      <sz val="10"/>
    </font>
    <font>
      <name val="Consolas"/>
      <color rgb="00006B2D"/>
      <sz val="10"/>
    </font>
    <font>
      <name val="Inter"/>
      <b val="1"/>
      <color rgb="0000C853"/>
      <sz val="18"/>
    </font>
    <font>
      <name val="Inter"/>
      <i val="1"/>
      <color rgb="00666666"/>
      <sz val="9"/>
    </font>
    <font>
      <name val="Consolas"/>
      <b val="1"/>
      <color rgb="001A1A1A"/>
      <sz val="11"/>
    </font>
    <font>
      <name val="Consolas"/>
      <b val="1"/>
      <color rgb="00006B2D"/>
      <sz val="12"/>
    </font>
    <font>
      <name val="Inter"/>
      <b val="1"/>
      <i val="1"/>
      <color rgb="00006B2D"/>
      <sz val="10"/>
    </font>
    <font>
      <name val="Inter"/>
      <b val="1"/>
      <color rgb="00006B2D"/>
      <sz val="11"/>
    </font>
    <font>
      <name val="Inter"/>
      <color rgb="00333333"/>
      <sz val="10"/>
    </font>
    <font>
      <name val="Inter"/>
      <b val="1"/>
      <color rgb="00006B2D"/>
      <sz val="14"/>
    </font>
    <font>
      <name val="Inter"/>
      <color rgb="001A1A1A"/>
      <sz val="11"/>
    </font>
    <font>
      <name val="Inter"/>
      <i val="1"/>
      <color rgb="00C2410C"/>
      <sz val="10"/>
    </font>
    <font>
      <name val="Inter"/>
      <b val="1"/>
      <color rgb="00FFFFFF"/>
      <sz val="10"/>
    </font>
    <font>
      <name val="Inter"/>
      <b val="1"/>
      <color rgb="00006B2D"/>
      <sz val="10"/>
    </font>
    <font>
      <name val="Inter"/>
      <i val="1"/>
      <color rgb="00666666"/>
      <sz val="10"/>
    </font>
    <font>
      <name val="Consolas"/>
      <b val="1"/>
      <color rgb="00006B2D"/>
      <sz val="14"/>
    </font>
    <font>
      <name val="Inter"/>
      <b val="1"/>
      <sz val="12"/>
    </font>
    <font>
      <name val="Inter"/>
      <b val="1"/>
      <color rgb="00666666"/>
      <sz val="10"/>
    </font>
  </fonts>
  <fills count="25">
    <fill>
      <patternFill/>
    </fill>
    <fill>
      <patternFill patternType="gray125"/>
    </fill>
    <fill>
      <patternFill patternType="solid">
        <fgColor rgb="001A1A1A"/>
      </patternFill>
    </fill>
    <fill>
      <patternFill patternType="solid">
        <fgColor rgb="00FFF8DC"/>
      </patternFill>
    </fill>
    <fill>
      <patternFill patternType="solid">
        <fgColor rgb="00D4C28F"/>
      </patternFill>
    </fill>
    <fill>
      <patternFill patternType="solid">
        <fgColor rgb="00FFF8E8"/>
      </patternFill>
    </fill>
    <fill>
      <patternFill patternType="solid">
        <fgColor rgb="00C4B5FD"/>
      </patternFill>
    </fill>
    <fill>
      <patternFill patternType="solid">
        <fgColor rgb="00F0E8FF"/>
      </patternFill>
    </fill>
    <fill>
      <patternFill patternType="solid">
        <fgColor rgb="00F9A8D4"/>
      </patternFill>
    </fill>
    <fill>
      <patternFill patternType="solid">
        <fgColor rgb="00FFE8F0"/>
      </patternFill>
    </fill>
    <fill>
      <patternFill patternType="solid">
        <fgColor rgb="00FBBF24"/>
      </patternFill>
    </fill>
    <fill>
      <patternFill patternType="solid">
        <fgColor rgb="00FFF0E0"/>
      </patternFill>
    </fill>
    <fill>
      <patternFill patternType="solid">
        <fgColor rgb="0000C853"/>
      </patternFill>
    </fill>
    <fill>
      <patternFill patternType="solid">
        <fgColor rgb="0086EFAC"/>
      </patternFill>
    </fill>
    <fill>
      <patternFill patternType="solid">
        <fgColor rgb="00FCD34D"/>
      </patternFill>
    </fill>
    <fill>
      <patternFill patternType="solid">
        <fgColor rgb="00FEF3C7"/>
      </patternFill>
    </fill>
    <fill>
      <patternFill patternType="solid">
        <fgColor rgb="007DD3FC"/>
      </patternFill>
    </fill>
    <fill>
      <patternFill patternType="solid">
        <fgColor rgb="00E0F2FE"/>
      </patternFill>
    </fill>
    <fill>
      <patternFill patternType="solid">
        <fgColor rgb="00006B2D"/>
      </patternFill>
    </fill>
    <fill>
      <patternFill patternType="solid">
        <fgColor rgb="00F5F5F0"/>
      </patternFill>
    </fill>
    <fill>
      <patternFill patternType="solid">
        <fgColor rgb="00FFF9E6"/>
      </patternFill>
    </fill>
    <fill>
      <patternFill patternType="solid">
        <fgColor rgb="00FFF7ED"/>
      </patternFill>
    </fill>
    <fill>
      <patternFill patternType="solid">
        <fgColor rgb="00FFFFFF"/>
      </patternFill>
    </fill>
    <fill>
      <patternFill patternType="solid">
        <fgColor rgb="0093C5FD"/>
      </patternFill>
    </fill>
    <fill>
      <patternFill patternType="solid">
        <fgColor rgb="00E8F4FD"/>
      </patternFill>
    </fill>
  </fills>
  <borders count="3">
    <border>
      <left/>
      <right/>
      <top/>
      <bottom/>
      <diagonal/>
    </border>
    <border>
      <left style="thin">
        <color rgb="00CCCCCC"/>
      </left>
      <right style="thin">
        <color rgb="00CCCCCC"/>
      </right>
      <top style="thin">
        <color rgb="00CCCCCC"/>
      </top>
      <bottom style="thin">
        <color rgb="00CCCCCC"/>
      </bottom>
    </border>
    <border>
      <left style="medium">
        <color rgb="00666666"/>
      </left>
      <right style="medium">
        <color rgb="00666666"/>
      </right>
      <top style="medium">
        <color rgb="00666666"/>
      </top>
      <bottom style="medium">
        <color rgb="00666666"/>
      </bottom>
    </border>
  </borders>
  <cellStyleXfs count="1">
    <xf numFmtId="0" fontId="0" fillId="0" borderId="0"/>
  </cellStyleXfs>
  <cellXfs count="96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4" fillId="0" borderId="0" pivotButton="0" quotePrefix="0" xfId="0"/>
    <xf numFmtId="0" fontId="5" fillId="0" borderId="0" pivotButton="0" quotePrefix="0" xfId="0"/>
    <xf numFmtId="0" fontId="6" fillId="0" borderId="0" pivotButton="0" quotePrefix="0" xfId="0"/>
    <xf numFmtId="0" fontId="7" fillId="0" borderId="0" pivotButton="0" quotePrefix="0" xfId="0"/>
    <xf numFmtId="0" fontId="8" fillId="0" borderId="0" pivotButton="0" quotePrefix="0" xfId="0"/>
    <xf numFmtId="0" fontId="9" fillId="0" borderId="0" pivotButton="0" quotePrefix="0" xfId="0"/>
    <xf numFmtId="0" fontId="10" fillId="2" borderId="0" applyAlignment="1" pivotButton="0" quotePrefix="0" xfId="0">
      <alignment horizontal="center" vertical="center"/>
    </xf>
    <xf numFmtId="0" fontId="11" fillId="2" borderId="0" applyAlignment="1" pivotButton="0" quotePrefix="0" xfId="0">
      <alignment horizontal="center" vertical="center"/>
    </xf>
    <xf numFmtId="0" fontId="12" fillId="3" borderId="0" applyAlignment="1" pivotButton="0" quotePrefix="0" xfId="0">
      <alignment horizontal="center" vertical="center" wrapText="1"/>
    </xf>
    <xf numFmtId="0" fontId="13" fillId="4" borderId="0" applyAlignment="1" pivotButton="0" quotePrefix="0" xfId="0">
      <alignment horizontal="center" vertical="center"/>
    </xf>
    <xf numFmtId="0" fontId="13" fillId="6" borderId="0" applyAlignment="1" pivotButton="0" quotePrefix="0" xfId="0">
      <alignment horizontal="center" vertical="center"/>
    </xf>
    <xf numFmtId="0" fontId="13" fillId="14" borderId="0" applyAlignment="1" pivotButton="0" quotePrefix="0" xfId="0">
      <alignment horizontal="center" vertical="center"/>
    </xf>
    <xf numFmtId="0" fontId="13" fillId="18" borderId="0" applyAlignment="1" pivotButton="0" quotePrefix="0" xfId="0">
      <alignment horizontal="center" vertical="center"/>
    </xf>
    <xf numFmtId="0" fontId="14" fillId="4" borderId="1" applyAlignment="1" pivotButton="0" quotePrefix="0" xfId="0">
      <alignment horizontal="center" vertical="center"/>
    </xf>
    <xf numFmtId="0" fontId="17" fillId="0" borderId="0" applyAlignment="1" pivotButton="0" quotePrefix="0" xfId="0">
      <alignment horizontal="center" vertical="center"/>
    </xf>
    <xf numFmtId="0" fontId="0" fillId="6" borderId="0" pivotButton="0" quotePrefix="0" xfId="0"/>
    <xf numFmtId="0" fontId="14" fillId="6" borderId="1" applyAlignment="1" pivotButton="0" quotePrefix="0" xfId="0">
      <alignment horizontal="center" vertical="center"/>
    </xf>
    <xf numFmtId="165" fontId="16" fillId="15" borderId="1" applyAlignment="1" pivotButton="0" quotePrefix="0" xfId="0">
      <alignment horizontal="center" vertical="center"/>
    </xf>
    <xf numFmtId="0" fontId="18" fillId="15" borderId="0" applyAlignment="1" pivotButton="0" quotePrefix="0" xfId="0">
      <alignment horizontal="left" vertical="center" wrapText="1"/>
    </xf>
    <xf numFmtId="0" fontId="15" fillId="5" borderId="1" applyAlignment="1" pivotButton="0" quotePrefix="0" xfId="0">
      <alignment horizontal="center" vertical="center"/>
    </xf>
    <xf numFmtId="164" fontId="15" fillId="5" borderId="1" applyAlignment="1" pivotButton="0" quotePrefix="0" xfId="0">
      <alignment horizontal="center" vertical="center"/>
    </xf>
    <xf numFmtId="164" fontId="16" fillId="5" borderId="1" applyAlignment="1" pivotButton="0" quotePrefix="0" xfId="0">
      <alignment horizontal="center" vertical="center"/>
    </xf>
    <xf numFmtId="2" fontId="16" fillId="7" borderId="1" applyAlignment="1" pivotButton="0" quotePrefix="0" xfId="0">
      <alignment horizontal="center" vertical="center"/>
    </xf>
    <xf numFmtId="0" fontId="22" fillId="19" borderId="0" applyAlignment="1" pivotButton="0" quotePrefix="0" xfId="0">
      <alignment horizontal="left" vertical="center" wrapText="1"/>
    </xf>
    <xf numFmtId="0" fontId="23" fillId="19" borderId="0" applyAlignment="1" pivotButton="0" quotePrefix="0" xfId="0">
      <alignment horizontal="left" vertical="top" wrapText="1"/>
    </xf>
    <xf numFmtId="0" fontId="18" fillId="7" borderId="0" applyAlignment="1" pivotButton="0" quotePrefix="0" xfId="0">
      <alignment horizontal="left" vertical="top" wrapText="1"/>
    </xf>
    <xf numFmtId="0" fontId="18" fillId="15" borderId="0" applyAlignment="1" pivotButton="0" quotePrefix="0" xfId="0">
      <alignment horizontal="left" vertical="top" wrapText="1"/>
    </xf>
    <xf numFmtId="0" fontId="13" fillId="8" borderId="0" applyAlignment="1" pivotButton="0" quotePrefix="0" xfId="0">
      <alignment horizontal="center" vertical="center"/>
    </xf>
    <xf numFmtId="0" fontId="0" fillId="8" borderId="0" pivotButton="0" quotePrefix="0" xfId="0"/>
    <xf numFmtId="0" fontId="14" fillId="8" borderId="1" applyAlignment="1" pivotButton="0" quotePrefix="0" xfId="0">
      <alignment horizontal="center" vertical="center"/>
    </xf>
    <xf numFmtId="0" fontId="13" fillId="16" borderId="0" applyAlignment="1" pivotButton="0" quotePrefix="0" xfId="0">
      <alignment horizontal="center" vertical="center"/>
    </xf>
    <xf numFmtId="165" fontId="16" fillId="9" borderId="1" applyAlignment="1" pivotButton="0" quotePrefix="0" xfId="0">
      <alignment horizontal="center" vertical="center"/>
    </xf>
    <xf numFmtId="0" fontId="14" fillId="16" borderId="1" applyAlignment="1" pivotButton="0" quotePrefix="0" xfId="0">
      <alignment horizontal="center" vertical="center"/>
    </xf>
    <xf numFmtId="0" fontId="15" fillId="17" borderId="1" applyAlignment="1" pivotButton="0" quotePrefix="0" xfId="0">
      <alignment horizontal="left" vertical="center"/>
    </xf>
    <xf numFmtId="165" fontId="16" fillId="17" borderId="1" applyAlignment="1" pivotButton="0" quotePrefix="0" xfId="0">
      <alignment horizontal="center" vertical="center"/>
    </xf>
    <xf numFmtId="0" fontId="18" fillId="9" borderId="0" applyAlignment="1" pivotButton="0" quotePrefix="0" xfId="0">
      <alignment horizontal="left" vertical="top" wrapText="1"/>
    </xf>
    <xf numFmtId="0" fontId="13" fillId="10" borderId="0" applyAlignment="1" pivotButton="0" quotePrefix="0" xfId="0">
      <alignment horizontal="center" vertical="center"/>
    </xf>
    <xf numFmtId="0" fontId="14" fillId="10" borderId="1" applyAlignment="1" pivotButton="0" quotePrefix="0" xfId="0">
      <alignment horizontal="center" vertical="center"/>
    </xf>
    <xf numFmtId="164" fontId="16" fillId="11" borderId="1" applyAlignment="1" pivotButton="0" quotePrefix="0" xfId="0">
      <alignment horizontal="center" vertical="center"/>
    </xf>
    <xf numFmtId="0" fontId="14" fillId="17" borderId="1" applyAlignment="1" pivotButton="0" quotePrefix="0" xfId="0">
      <alignment horizontal="center" vertical="center"/>
    </xf>
    <xf numFmtId="164" fontId="16" fillId="17" borderId="1" applyAlignment="1" pivotButton="0" quotePrefix="0" xfId="0">
      <alignment horizontal="center" vertical="center"/>
    </xf>
    <xf numFmtId="164" fontId="15" fillId="17" borderId="1" applyAlignment="1" pivotButton="0" quotePrefix="0" xfId="0">
      <alignment horizontal="center" vertical="center"/>
    </xf>
    <xf numFmtId="164" fontId="0" fillId="17" borderId="1" applyAlignment="1" pivotButton="0" quotePrefix="0" xfId="0">
      <alignment horizontal="center" vertical="center"/>
    </xf>
    <xf numFmtId="164" fontId="20" fillId="13" borderId="1" applyAlignment="1" pivotButton="0" quotePrefix="0" xfId="0">
      <alignment horizontal="center" vertical="center"/>
    </xf>
    <xf numFmtId="0" fontId="0" fillId="17" borderId="1" applyAlignment="1" pivotButton="0" quotePrefix="0" xfId="0">
      <alignment horizontal="center" vertical="center"/>
    </xf>
    <xf numFmtId="0" fontId="18" fillId="11" borderId="0" applyAlignment="1" pivotButton="0" quotePrefix="0" xfId="0">
      <alignment horizontal="left" vertical="top" wrapText="1"/>
    </xf>
    <xf numFmtId="0" fontId="13" fillId="12" borderId="0" applyAlignment="1" pivotButton="0" quotePrefix="0" xfId="0">
      <alignment horizontal="center" vertical="center"/>
    </xf>
    <xf numFmtId="0" fontId="19" fillId="13" borderId="2" applyAlignment="1" pivotButton="0" quotePrefix="0" xfId="0">
      <alignment horizontal="left" vertical="center"/>
    </xf>
    <xf numFmtId="165" fontId="20" fillId="13" borderId="2" applyAlignment="1" pivotButton="0" quotePrefix="0" xfId="0">
      <alignment horizontal="center" vertical="center"/>
    </xf>
    <xf numFmtId="0" fontId="21" fillId="13" borderId="0" applyAlignment="1" pivotButton="0" quotePrefix="0" xfId="0">
      <alignment horizontal="left" vertical="top" wrapText="1"/>
    </xf>
    <xf numFmtId="0" fontId="18" fillId="0" borderId="0" pivotButton="0" quotePrefix="0" xfId="0"/>
    <xf numFmtId="0" fontId="24" fillId="20" borderId="0" pivotButton="0" quotePrefix="0" xfId="0"/>
    <xf numFmtId="0" fontId="25" fillId="20" borderId="0" applyAlignment="1" pivotButton="0" quotePrefix="0" xfId="0">
      <alignment horizontal="left" vertical="top" wrapText="1"/>
    </xf>
    <xf numFmtId="0" fontId="26" fillId="21" borderId="0" applyAlignment="1" pivotButton="0" quotePrefix="0" xfId="0">
      <alignment horizontal="left" vertical="top" wrapText="1"/>
    </xf>
    <xf numFmtId="0" fontId="27" fillId="18" borderId="1" applyAlignment="1" pivotButton="0" quotePrefix="0" xfId="0">
      <alignment horizontal="center" vertical="center"/>
    </xf>
    <xf numFmtId="0" fontId="28" fillId="20" borderId="1" applyAlignment="1" pivotButton="0" quotePrefix="0" xfId="0">
      <alignment horizontal="left" vertical="top" wrapText="1"/>
    </xf>
    <xf numFmtId="0" fontId="4" fillId="20" borderId="1" applyAlignment="1" pivotButton="0" quotePrefix="0" xfId="0">
      <alignment horizontal="left" vertical="top" wrapText="1"/>
    </xf>
    <xf numFmtId="0" fontId="29" fillId="20" borderId="1" applyAlignment="1" pivotButton="0" quotePrefix="0" xfId="0">
      <alignment horizontal="left" vertical="top" wrapText="1"/>
    </xf>
    <xf numFmtId="0" fontId="16" fillId="20" borderId="1" applyAlignment="1" pivotButton="0" quotePrefix="0" xfId="0">
      <alignment horizontal="left" vertical="top" wrapText="1"/>
    </xf>
    <xf numFmtId="0" fontId="28" fillId="22" borderId="1" applyAlignment="1" pivotButton="0" quotePrefix="0" xfId="0">
      <alignment horizontal="left" vertical="top" wrapText="1"/>
    </xf>
    <xf numFmtId="0" fontId="4" fillId="22" borderId="1" applyAlignment="1" pivotButton="0" quotePrefix="0" xfId="0">
      <alignment horizontal="left" vertical="top" wrapText="1"/>
    </xf>
    <xf numFmtId="0" fontId="29" fillId="22" borderId="1" applyAlignment="1" pivotButton="0" quotePrefix="0" xfId="0">
      <alignment horizontal="left" vertical="top" wrapText="1"/>
    </xf>
    <xf numFmtId="0" fontId="16" fillId="22" borderId="1" applyAlignment="1" pivotButton="0" quotePrefix="0" xfId="0">
      <alignment horizontal="left" vertical="top" wrapText="1"/>
    </xf>
    <xf numFmtId="0" fontId="27" fillId="4" borderId="1" applyAlignment="1" pivotButton="0" quotePrefix="0" xfId="0">
      <alignment horizontal="center" vertical="center"/>
    </xf>
    <xf numFmtId="0" fontId="14" fillId="0" borderId="0" pivotButton="0" quotePrefix="0" xfId="0"/>
    <xf numFmtId="0" fontId="16" fillId="4" borderId="0" applyAlignment="1" pivotButton="0" quotePrefix="0" xfId="0">
      <alignment horizontal="center" vertical="center"/>
    </xf>
    <xf numFmtId="0" fontId="24" fillId="0" borderId="0" pivotButton="0" quotePrefix="0" xfId="0"/>
    <xf numFmtId="0" fontId="18" fillId="22" borderId="0" pivotButton="0" quotePrefix="0" xfId="0"/>
    <xf numFmtId="0" fontId="26" fillId="21" borderId="0" pivotButton="0" quotePrefix="0" xfId="0"/>
    <xf numFmtId="0" fontId="27" fillId="23" borderId="1" applyAlignment="1" pivotButton="0" quotePrefix="0" xfId="0">
      <alignment horizontal="center" vertical="center"/>
    </xf>
    <xf numFmtId="0" fontId="15" fillId="24" borderId="1" applyAlignment="1" pivotButton="0" quotePrefix="0" xfId="0">
      <alignment horizontal="center" vertical="center"/>
    </xf>
    <xf numFmtId="0" fontId="16" fillId="24" borderId="1" applyAlignment="1" pivotButton="0" quotePrefix="0" xfId="0">
      <alignment horizontal="center" vertical="center"/>
    </xf>
    <xf numFmtId="0" fontId="18" fillId="21" borderId="0" pivotButton="0" quotePrefix="0" xfId="0"/>
    <xf numFmtId="0" fontId="10" fillId="22" borderId="0" pivotButton="0" quotePrefix="0" xfId="0"/>
    <xf numFmtId="0" fontId="27" fillId="6" borderId="1" applyAlignment="1" pivotButton="0" quotePrefix="0" xfId="0">
      <alignment horizontal="center" vertical="center"/>
    </xf>
    <xf numFmtId="164" fontId="16" fillId="7" borderId="1" applyAlignment="1" pivotButton="0" quotePrefix="0" xfId="0">
      <alignment horizontal="center" vertical="center"/>
    </xf>
    <xf numFmtId="0" fontId="10" fillId="0" borderId="0" pivotButton="0" quotePrefix="0" xfId="0"/>
    <xf numFmtId="0" fontId="27" fillId="8" borderId="1" applyAlignment="1" pivotButton="0" quotePrefix="0" xfId="0">
      <alignment horizontal="center" vertical="center"/>
    </xf>
    <xf numFmtId="0" fontId="27" fillId="10" borderId="1" applyAlignment="1" pivotButton="0" quotePrefix="0" xfId="0">
      <alignment horizontal="center" vertical="center"/>
    </xf>
    <xf numFmtId="0" fontId="19" fillId="13" borderId="2" applyAlignment="1" pivotButton="0" quotePrefix="0" xfId="0">
      <alignment horizontal="left" vertical="center" wrapText="1"/>
    </xf>
    <xf numFmtId="165" fontId="30" fillId="13" borderId="2" applyAlignment="1" pivotButton="0" quotePrefix="0" xfId="0">
      <alignment horizontal="center" vertical="center"/>
    </xf>
    <xf numFmtId="0" fontId="27" fillId="16" borderId="1" applyAlignment="1" pivotButton="0" quotePrefix="0" xfId="0">
      <alignment horizontal="center" vertical="center"/>
    </xf>
    <xf numFmtId="0" fontId="31" fillId="0" borderId="0" pivotButton="0" quotePrefix="0" xfId="0"/>
    <xf numFmtId="165" fontId="16" fillId="13" borderId="0" pivotButton="0" quotePrefix="0" xfId="0"/>
    <xf numFmtId="164" fontId="30" fillId="13" borderId="0" pivotButton="0" quotePrefix="0" xfId="0"/>
    <xf numFmtId="164" fontId="16" fillId="13" borderId="0" pivotButton="0" quotePrefix="0" xfId="0"/>
    <xf numFmtId="165" fontId="16" fillId="22" borderId="0" pivotButton="0" quotePrefix="0" xfId="0"/>
    <xf numFmtId="0" fontId="16" fillId="17" borderId="1" applyAlignment="1" pivotButton="0" quotePrefix="0" xfId="0">
      <alignment horizontal="center" vertical="center"/>
    </xf>
    <xf numFmtId="0" fontId="32" fillId="0" borderId="0" pivotButton="0" quotePrefix="0" xfId="0"/>
    <xf numFmtId="0" fontId="27" fillId="14" borderId="1" applyAlignment="1" pivotButton="0" quotePrefix="0" xfId="0">
      <alignment horizontal="center" vertical="center"/>
    </xf>
    <xf numFmtId="0" fontId="14" fillId="15" borderId="1" applyAlignment="1" pivotButton="0" quotePrefix="0" xfId="0">
      <alignment horizontal="center" vertical="center"/>
    </xf>
    <xf numFmtId="0" fontId="16" fillId="15" borderId="1" applyAlignment="1" pivotButton="0" quotePrefix="0" xfId="0">
      <alignment horizontal="center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worksheet" Target="/xl/worksheets/sheet8.xml" Id="rId8"/><Relationship Type="http://schemas.openxmlformats.org/officeDocument/2006/relationships/worksheet" Target="/xl/worksheets/sheet9.xml" Id="rId9"/><Relationship Type="http://schemas.openxmlformats.org/officeDocument/2006/relationships/worksheet" Target="/xl/worksheets/sheet10.xml" Id="rId10"/><Relationship Type="http://schemas.openxmlformats.org/officeDocument/2006/relationships/worksheet" Target="/xl/worksheets/sheet11.xml" Id="rId11"/><Relationship Type="http://schemas.openxmlformats.org/officeDocument/2006/relationships/worksheet" Target="/xl/worksheets/sheet12.xml" Id="rId12"/><Relationship Type="http://schemas.openxmlformats.org/officeDocument/2006/relationships/worksheet" Target="/xl/worksheets/sheet13.xml" Id="rId13"/><Relationship Type="http://schemas.openxmlformats.org/officeDocument/2006/relationships/worksheet" Target="/xl/worksheets/sheet14.xml" Id="rId14"/><Relationship Type="http://schemas.openxmlformats.org/officeDocument/2006/relationships/worksheet" Target="/xl/worksheets/sheet15.xml" Id="rId15"/><Relationship Type="http://schemas.openxmlformats.org/officeDocument/2006/relationships/worksheet" Target="/xl/worksheets/sheet16.xml" Id="rId16"/><Relationship Type="http://schemas.openxmlformats.org/officeDocument/2006/relationships/worksheet" Target="/xl/worksheets/sheet17.xml" Id="rId17"/><Relationship Type="http://schemas.openxmlformats.org/officeDocument/2006/relationships/styles" Target="styles.xml" Id="rId18"/><Relationship Type="http://schemas.openxmlformats.org/officeDocument/2006/relationships/theme" Target="theme/theme1.xml" Id="rId19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A69"/>
  <sheetViews>
    <sheetView workbookViewId="0">
      <selection activeCell="A1" sqref="A1"/>
    </sheetView>
  </sheetViews>
  <sheetFormatPr baseColWidth="8" defaultRowHeight="15"/>
  <cols>
    <col width="95" customWidth="1" min="1" max="1"/>
  </cols>
  <sheetData>
    <row r="1">
      <c r="A1" s="1" t="inlineStr">
        <is>
          <t>📚 stdsquare² · Regresi Linear Berganda</t>
        </is>
      </c>
    </row>
    <row r="2">
      <c r="A2" s="2" t="inlineStr">
        <is>
          <t>Dari NOL untuk anak SMA — paham sampai level first principles</t>
        </is>
      </c>
    </row>
    <row r="3">
      <c r="A3" s="3" t="inlineStr">
        <is>
          <t>// belajar pelan, paham dalam</t>
        </is>
      </c>
    </row>
    <row r="4"/>
    <row r="5">
      <c r="A5" s="4" t="inlineStr"/>
    </row>
    <row r="6">
      <c r="A6" s="5" t="inlineStr">
        <is>
          <t>🎯 SIAPA TARGET FILE INI?</t>
        </is>
      </c>
    </row>
    <row r="7">
      <c r="A7" s="4" t="inlineStr"/>
    </row>
    <row r="8">
      <c r="A8" s="6" t="inlineStr">
        <is>
          <t xml:space="preserve">   Adit, anak SMA kelas 12 IPS yang BARU PERTAMA dengar kata regresi.</t>
        </is>
      </c>
    </row>
    <row r="9">
      <c r="A9" s="6" t="inlineStr">
        <is>
          <t xml:space="preserve">   Tahu matematika dasar (y = mx + b). Bisa Excel basic (SUM, AVERAGE).</t>
        </is>
      </c>
    </row>
    <row r="10">
      <c r="A10" s="6" t="inlineStr">
        <is>
          <t xml:space="preserve">   BELUM tahu: matrix, vector, transpose, inverse, residual, OLS.</t>
        </is>
      </c>
    </row>
    <row r="11">
      <c r="A11" s="4" t="inlineStr"/>
    </row>
    <row r="12">
      <c r="A12" s="6" t="inlineStr">
        <is>
          <t xml:space="preserve">   Setiap istilah teknis di file ini DIJELASKAN DARI NOL dulu.</t>
        </is>
      </c>
    </row>
    <row r="13">
      <c r="A13" s="6" t="inlineStr">
        <is>
          <t xml:space="preserve">   Setiap rumus ada ANALOGI dunia nyata.</t>
        </is>
      </c>
    </row>
    <row r="14">
      <c r="A14" s="6" t="inlineStr">
        <is>
          <t xml:space="preserve">   Setiap angka di sheet detail bisa di-trace ke konsep dasar.</t>
        </is>
      </c>
    </row>
    <row r="15">
      <c r="A15" s="4" t="inlineStr"/>
    </row>
    <row r="16">
      <c r="A16" s="5" t="inlineStr">
        <is>
          <t>📋 PETA FILE (17 sheet):</t>
        </is>
      </c>
    </row>
    <row r="17">
      <c r="A17" s="4" t="inlineStr"/>
    </row>
    <row r="18">
      <c r="A18" s="7" t="inlineStr">
        <is>
          <t xml:space="preserve">   ┌─────── GROUP A: KONSEP DASAR (baca dulu!) ───────</t>
        </is>
      </c>
    </row>
    <row r="19">
      <c r="A19" s="8" t="inlineStr">
        <is>
          <t xml:space="preserve">   Sheet 0_INSTRUKSI         ← Cover, kamu di sini</t>
        </is>
      </c>
    </row>
    <row r="20">
      <c r="A20" s="8" t="inlineStr">
        <is>
          <t xml:space="preserve">   ⭐ Sheet 1_OVERVIEW       ← Ringkasan visual 1 halaman</t>
        </is>
      </c>
    </row>
    <row r="21">
      <c r="A21" s="8" t="inlineStr">
        <is>
          <t xml:space="preserve">   📚 Sheet 2_KONSEP_REGRESI ← Apa itu regresi? Y, X, linear, dst</t>
        </is>
      </c>
    </row>
    <row r="22">
      <c r="A22" s="8" t="inlineStr">
        <is>
          <t xml:space="preserve">   📚 Sheet 3_KONSEP_MATRIX  ← Apa itu matrix, vector, transpose</t>
        </is>
      </c>
    </row>
    <row r="23">
      <c r="A23" s="8" t="inlineStr">
        <is>
          <t xml:space="preserve">   📚 Sheet 4_KENAPA_OLS     ← Kenapa kuadratkan residual, intuisi</t>
        </is>
      </c>
    </row>
    <row r="24">
      <c r="A24" s="8" t="inlineStr">
        <is>
          <t xml:space="preserve">   📚 Sheet 5_GLOSARIUM      ← 30 istilah dengan analogi</t>
        </is>
      </c>
    </row>
    <row r="25">
      <c r="A25" s="4" t="inlineStr"/>
    </row>
    <row r="26">
      <c r="A26" s="7" t="inlineStr">
        <is>
          <t xml:space="preserve">   ┌─────── GROUP B: DATA &amp; PERSIAPAN ───────</t>
        </is>
      </c>
    </row>
    <row r="27">
      <c r="A27" s="8" t="inlineStr">
        <is>
          <t xml:space="preserve">   Sheet 6_Data              ← Data raw 30 mahasiswa</t>
        </is>
      </c>
    </row>
    <row r="28">
      <c r="A28" s="8" t="inlineStr">
        <is>
          <t xml:space="preserve">   Sheet 7_Matrix_X          ← Susun matrix X (intercept + 3 prediktor)</t>
        </is>
      </c>
    </row>
    <row r="29">
      <c r="A29" s="4" t="inlineStr"/>
    </row>
    <row r="30">
      <c r="A30" s="7" t="inlineStr">
        <is>
          <t xml:space="preserve">   ┌─────── GROUP C: KALKULASI MATRIX (inti regresi) ───────</t>
        </is>
      </c>
    </row>
    <row r="31">
      <c r="A31" s="8" t="inlineStr">
        <is>
          <t xml:space="preserve">   Sheet 8_XtX               ← X'X step-by-step</t>
        </is>
      </c>
    </row>
    <row r="32">
      <c r="A32" s="8" t="inlineStr">
        <is>
          <t xml:space="preserve">   Sheet 9_XtX_Inverse       ← (X'X)⁻¹ via MINVERSE</t>
        </is>
      </c>
    </row>
    <row r="33">
      <c r="A33" s="8" t="inlineStr">
        <is>
          <t xml:space="preserve">   Sheet 10_Xty              ← X'y vector</t>
        </is>
      </c>
    </row>
    <row r="34">
      <c r="A34" s="8" t="inlineStr">
        <is>
          <t xml:space="preserve">   Sheet 11_Beta             ← β̂ HASIL! Koefisien akhir</t>
        </is>
      </c>
    </row>
    <row r="35">
      <c r="A35" s="4" t="inlineStr"/>
    </row>
    <row r="36">
      <c r="A36" s="7" t="inlineStr">
        <is>
          <t xml:space="preserve">   ┌─────── GROUP D: PREDIKSI &amp; UJI STATISTIK ───────</t>
        </is>
      </c>
    </row>
    <row r="37">
      <c r="A37" s="8" t="inlineStr">
        <is>
          <t xml:space="preserve">   Sheet 12_Predicted_ANOVA  ← ŷ, residual, R², SST/SSR/SSE</t>
        </is>
      </c>
    </row>
    <row r="38">
      <c r="A38" s="8" t="inlineStr">
        <is>
          <t xml:space="preserve">   Sheet 13_SE_TStat         ← Standard error, t-stat, p-value</t>
        </is>
      </c>
    </row>
    <row r="39">
      <c r="A39" s="8" t="inlineStr">
        <is>
          <t xml:space="preserve">   Sheet 14_LINEST           ← Verifikasi pakai LINEST</t>
        </is>
      </c>
    </row>
    <row r="40">
      <c r="A40" s="4" t="inlineStr"/>
    </row>
    <row r="41">
      <c r="A41" s="7" t="inlineStr">
        <is>
          <t xml:space="preserve">   ┌─────── GROUP E: BACA HASIL &amp; HINDARI ERROR ───────</t>
        </is>
      </c>
    </row>
    <row r="42">
      <c r="A42" s="8" t="inlineStr">
        <is>
          <t xml:space="preserve">   📚 Sheet 15_INTERPRETASI  ← Cara baca β, R², p-value dengan benar</t>
        </is>
      </c>
    </row>
    <row r="43">
      <c r="A43" s="8" t="inlineStr">
        <is>
          <t xml:space="preserve">   📚 Sheet 16_KESALAHAN     ← 5 kesalahan paling sering + cara hindari</t>
        </is>
      </c>
    </row>
    <row r="44">
      <c r="A44" s="4" t="inlineStr"/>
    </row>
    <row r="45">
      <c r="A45" s="5" t="inlineStr">
        <is>
          <t>🚦 URUTAN BACA UNTUK PEMULA:</t>
        </is>
      </c>
    </row>
    <row r="46">
      <c r="A46" s="4" t="inlineStr"/>
    </row>
    <row r="47">
      <c r="A47" s="6" t="inlineStr">
        <is>
          <t xml:space="preserve">   1. Baca Sheet 2 → 3 → 4 (konsep dasar)</t>
        </is>
      </c>
    </row>
    <row r="48">
      <c r="A48" s="6" t="inlineStr">
        <is>
          <t xml:space="preserve">   2. Lihat Sheet 5 untuk istilah yg lupa</t>
        </is>
      </c>
    </row>
    <row r="49">
      <c r="A49" s="6" t="inlineStr">
        <is>
          <t xml:space="preserve">   3. Lihat Sheet 1 untuk dapat "big picture"</t>
        </is>
      </c>
    </row>
    <row r="50">
      <c r="A50" s="6" t="inlineStr">
        <is>
          <t xml:space="preserve">   4. Detail step-by-step di Sheet 6-14</t>
        </is>
      </c>
    </row>
    <row r="51">
      <c r="A51" s="6" t="inlineStr">
        <is>
          <t xml:space="preserve">   5. Belajar interpretasi &amp; hindari error di Sheet 15-16</t>
        </is>
      </c>
    </row>
    <row r="52">
      <c r="A52" s="4" t="inlineStr"/>
    </row>
    <row r="53">
      <c r="A53" s="5" t="inlineStr">
        <is>
          <t>🔥 URUTAN BACA UNTUK YANG SUDAH PAHAM:</t>
        </is>
      </c>
    </row>
    <row r="54">
      <c r="A54" s="4" t="inlineStr"/>
    </row>
    <row r="55">
      <c r="A55" s="6" t="inlineStr">
        <is>
          <t xml:space="preserve">   Langsung ke Sheet 1 OVERVIEW. Pakai sheet detail seperlunya.</t>
        </is>
      </c>
    </row>
    <row r="56">
      <c r="A56" s="4" t="inlineStr"/>
    </row>
    <row r="57">
      <c r="A57" s="5" t="inlineStr">
        <is>
          <t>⚠️ CATATAN TEKNIS:</t>
        </is>
      </c>
    </row>
    <row r="58">
      <c r="A58" s="4" t="inlineStr"/>
    </row>
    <row r="59">
      <c r="A59" s="6" t="inlineStr">
        <is>
          <t xml:space="preserve">   - (X'X)⁻¹ pakai MINVERSE — array formula (Ctrl+Shift+Enter)</t>
        </is>
      </c>
    </row>
    <row r="60">
      <c r="A60" s="6" t="inlineStr">
        <is>
          <t xml:space="preserve">   - β̂ pakai MMULT — array formula</t>
        </is>
      </c>
    </row>
    <row r="61">
      <c r="A61" s="6" t="inlineStr">
        <is>
          <t xml:space="preserve">   - LINEST verifikasi — hasil SAMA dengan manual</t>
        </is>
      </c>
    </row>
    <row r="62">
      <c r="A62" s="6" t="inlineStr">
        <is>
          <t xml:space="preserve">   - LINEST return urutan TERBALIK: β₃, β₂, β₁, β₀ (sering bikin salah!)</t>
        </is>
      </c>
    </row>
    <row r="63">
      <c r="A63" s="4" t="inlineStr"/>
    </row>
    <row r="64">
      <c r="A64" s="5" t="inlineStr">
        <is>
          <t>📖 ARTIKEL LENGKAP:</t>
        </is>
      </c>
    </row>
    <row r="65">
      <c r="A65" s="6" t="inlineStr">
        <is>
          <t xml:space="preserve">   https://stdsquare.com/statistik/31-regresi-linear-berganda-manual/</t>
        </is>
      </c>
    </row>
    <row r="66">
      <c r="A66" s="4" t="inlineStr"/>
    </row>
    <row r="67">
      <c r="A67" s="9" t="inlineStr">
        <is>
          <t>─────────────────────────────────────────</t>
        </is>
      </c>
    </row>
    <row r="68">
      <c r="A68" s="9" t="inlineStr">
        <is>
          <t>© 2026 stdsquare² · made with care in Semarang</t>
        </is>
      </c>
    </row>
    <row r="69">
      <c r="A69" s="9" t="inlineStr">
        <is>
          <t>Versi 3 (SMA-level) · 22 May 2026</t>
        </is>
      </c>
    </row>
  </sheetData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G30"/>
  <sheetViews>
    <sheetView workbookViewId="0">
      <selection activeCell="A1" sqref="A1"/>
    </sheetView>
  </sheetViews>
  <sheetFormatPr baseColWidth="8" defaultRowHeight="15"/>
  <cols>
    <col width="6" customWidth="1" min="1" max="1"/>
    <col width="14" customWidth="1" min="2" max="2"/>
    <col width="14" customWidth="1" min="3" max="3"/>
    <col width="14" customWidth="1" min="4" max="4"/>
    <col width="14" customWidth="1" min="5" max="5"/>
    <col width="14" customWidth="1" min="6" max="6"/>
  </cols>
  <sheetData>
    <row r="1" ht="22" customHeight="1">
      <c r="A1" s="10" t="inlineStr">
        <is>
          <t>🧮 Sheet 9 — (X'X)⁻¹ (Inverse matrix)</t>
        </is>
      </c>
    </row>
    <row r="2">
      <c r="A2" s="54" t="inlineStr">
        <is>
          <t>Pakai MINVERSE — array formula (Ctrl+Shift+Enter).</t>
        </is>
      </c>
    </row>
    <row r="3"/>
    <row r="4">
      <c r="A4" s="80" t="inlineStr">
        <is>
          <t>(X'X)⁻¹ =</t>
        </is>
      </c>
    </row>
    <row r="5">
      <c r="C5" s="81" t="inlineStr">
        <is>
          <t>Intercept</t>
        </is>
      </c>
      <c r="D5" s="81" t="inlineStr">
        <is>
          <t>X1</t>
        </is>
      </c>
      <c r="E5" s="81" t="inlineStr">
        <is>
          <t>X2</t>
        </is>
      </c>
      <c r="F5" s="81" t="inlineStr">
        <is>
          <t>X3</t>
        </is>
      </c>
    </row>
    <row r="6">
      <c r="B6" s="81" t="inlineStr">
        <is>
          <t>Intercept</t>
        </is>
      </c>
      <c r="C6" s="35">
        <f t="array" ref="C6:F9">MINVERSE('8_XtX'!C6:F9)</f>
        <v/>
      </c>
      <c r="D6" s="35" t="n"/>
      <c r="E6" s="35" t="n"/>
      <c r="F6" s="35" t="n"/>
    </row>
    <row r="7">
      <c r="B7" s="81" t="inlineStr">
        <is>
          <t>X1</t>
        </is>
      </c>
      <c r="C7" s="35" t="n"/>
      <c r="D7" s="35" t="n"/>
      <c r="E7" s="35" t="n"/>
      <c r="F7" s="35" t="n"/>
    </row>
    <row r="8">
      <c r="B8" s="81" t="inlineStr">
        <is>
          <t>X2</t>
        </is>
      </c>
      <c r="C8" s="35" t="n"/>
      <c r="D8" s="35" t="n"/>
      <c r="E8" s="35" t="n"/>
      <c r="F8" s="35" t="n"/>
    </row>
    <row r="9">
      <c r="B9" s="81" t="inlineStr">
        <is>
          <t>X3</t>
        </is>
      </c>
      <c r="C9" s="35" t="n"/>
      <c r="D9" s="35" t="n"/>
      <c r="E9" s="35" t="n"/>
      <c r="F9" s="35" t="n"/>
    </row>
    <row r="10"/>
    <row r="11">
      <c r="A11" s="70" t="inlineStr">
        <is>
          <t>💡 KENAPA PAKAI INVERSE?</t>
        </is>
      </c>
    </row>
    <row r="12">
      <c r="A12" s="54" t="inlineStr"/>
    </row>
    <row r="13">
      <c r="A13" s="54" t="inlineStr">
        <is>
          <t>Persamaan kunci dari OLS: (X'X) · β = X'y</t>
        </is>
      </c>
    </row>
    <row r="14">
      <c r="A14" s="54" t="inlineStr"/>
    </row>
    <row r="15">
      <c r="A15" s="54" t="inlineStr">
        <is>
          <t>Untuk solve β, kita perlu 'membatalkan' X'X. Caranya = kali kedua sisi dgn (X'X)⁻¹:</t>
        </is>
      </c>
    </row>
    <row r="16">
      <c r="A16" s="54" t="inlineStr">
        <is>
          <t xml:space="preserve">   (X'X)⁻¹ · (X'X) · β = (X'X)⁻¹ · X'y</t>
        </is>
      </c>
    </row>
    <row r="17">
      <c r="A17" s="54" t="inlineStr">
        <is>
          <t xml:space="preserve">         I · β = (X'X)⁻¹ · X'y       ← I = identitas, lewat aja</t>
        </is>
      </c>
    </row>
    <row r="18">
      <c r="A18" s="54" t="inlineStr">
        <is>
          <t xml:space="preserve">         β = (X'X)⁻¹ · X'y           ← inilah rumus regresi!</t>
        </is>
      </c>
    </row>
    <row r="19">
      <c r="A19" s="54" t="inlineStr"/>
    </row>
    <row r="20">
      <c r="A20" s="54" t="inlineStr">
        <is>
          <t>Analogi: 5x = 10. Untuk solve x, kita bagi kedua sisi dgn 5.</t>
        </is>
      </c>
    </row>
    <row r="21">
      <c r="A21" s="54" t="inlineStr">
        <is>
          <t xml:space="preserve">         (1/5) · 5x = (1/5) · 10 → x = 2.</t>
        </is>
      </c>
    </row>
    <row r="22">
      <c r="A22" s="54" t="inlineStr">
        <is>
          <t xml:space="preserve">         Untuk matrix, '/M' jadi 'M⁻¹'.</t>
        </is>
      </c>
    </row>
    <row r="23">
      <c r="A23" s="54" t="inlineStr"/>
    </row>
    <row r="24">
      <c r="A24" s="72" t="inlineStr">
        <is>
          <t>🎯 Untuk matrix 2×2, inverse mudah:</t>
        </is>
      </c>
    </row>
    <row r="25">
      <c r="A25" s="54" t="inlineStr">
        <is>
          <t xml:space="preserve">   [[a,b],[c,d]]⁻¹ = (1/det) × [[d,-b],[-c,a]] di mana det = ad - bc.</t>
        </is>
      </c>
    </row>
    <row r="26">
      <c r="A26" s="54" t="inlineStr"/>
    </row>
    <row r="27">
      <c r="A27" s="54" t="inlineStr">
        <is>
          <t>Untuk matrix 4×4, manual butuh ~50 step Gauss-Jordan. Di luar scope SMA.</t>
        </is>
      </c>
    </row>
    <row r="28">
      <c r="A28" s="54" t="inlineStr">
        <is>
          <t>MINVERSE = shortcut Excel. Konsepnya jelas, eksekusi otomatis.</t>
        </is>
      </c>
    </row>
    <row r="29">
      <c r="A29" s="54" t="inlineStr"/>
    </row>
    <row r="30">
      <c r="A30" s="54" t="inlineStr">
        <is>
          <t>📍 Lanjut ke Sheet 10 untuk hitung X'y.</t>
        </is>
      </c>
    </row>
  </sheetData>
  <mergeCells count="22">
    <mergeCell ref="A14:G14"/>
    <mergeCell ref="A17:G17"/>
    <mergeCell ref="A22:G22"/>
    <mergeCell ref="A20:G20"/>
    <mergeCell ref="A29:G29"/>
    <mergeCell ref="A19:G19"/>
    <mergeCell ref="A28:G28"/>
    <mergeCell ref="A13:G13"/>
    <mergeCell ref="A24:G24"/>
    <mergeCell ref="A30:G30"/>
    <mergeCell ref="A15:G15"/>
    <mergeCell ref="A11:G11"/>
    <mergeCell ref="A16:G16"/>
    <mergeCell ref="A25:G25"/>
    <mergeCell ref="A18:G18"/>
    <mergeCell ref="A27:G27"/>
    <mergeCell ref="A21:G21"/>
    <mergeCell ref="A1:F1"/>
    <mergeCell ref="A12:G12"/>
    <mergeCell ref="A26:G26"/>
    <mergeCell ref="A2:G2"/>
    <mergeCell ref="A23:G23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F26"/>
  <sheetViews>
    <sheetView workbookViewId="0">
      <selection activeCell="A1" sqref="A1"/>
    </sheetView>
  </sheetViews>
  <sheetFormatPr baseColWidth="8" defaultRowHeight="15"/>
  <cols>
    <col width="6" customWidth="1" min="1" max="1"/>
    <col width="14" customWidth="1" min="2" max="2"/>
    <col width="14" customWidth="1" min="3" max="3"/>
    <col width="14" customWidth="1" min="4" max="4"/>
    <col width="14" customWidth="1" min="5" max="5"/>
    <col width="14" customWidth="1" min="6" max="6"/>
  </cols>
  <sheetData>
    <row r="1" ht="22" customHeight="1">
      <c r="A1" s="10" t="inlineStr">
        <is>
          <t>🧮 Sheet 10 — X'y (vector 4×1)</t>
        </is>
      </c>
    </row>
    <row r="2">
      <c r="A2" s="54" t="inlineStr">
        <is>
          <t>Setiap elemen = dot product kolom X dengan Y.</t>
        </is>
      </c>
    </row>
    <row r="3"/>
    <row r="4">
      <c r="A4" s="80" t="inlineStr">
        <is>
          <t>X'y =</t>
        </is>
      </c>
    </row>
    <row r="5">
      <c r="B5" s="82" t="inlineStr">
        <is>
          <t>Intercept</t>
        </is>
      </c>
      <c r="C5" s="42">
        <f>SUMPRODUCT('7_Matrix_X'!B5:B34,'7_Matrix_X'!F5:F34)</f>
        <v/>
      </c>
    </row>
    <row r="6">
      <c r="B6" s="82" t="inlineStr">
        <is>
          <t>X1</t>
        </is>
      </c>
      <c r="C6" s="42">
        <f>SUMPRODUCT('7_Matrix_X'!C5:C34,'7_Matrix_X'!F5:F34)</f>
        <v/>
      </c>
    </row>
    <row r="7">
      <c r="B7" s="82" t="inlineStr">
        <is>
          <t>X2</t>
        </is>
      </c>
      <c r="C7" s="42">
        <f>SUMPRODUCT('7_Matrix_X'!D5:D34,'7_Matrix_X'!F5:F34)</f>
        <v/>
      </c>
    </row>
    <row r="8">
      <c r="B8" s="82" t="inlineStr">
        <is>
          <t>X3</t>
        </is>
      </c>
      <c r="C8" s="42">
        <f>SUMPRODUCT('7_Matrix_X'!E5:E34,'7_Matrix_X'!F5:F34)</f>
        <v/>
      </c>
    </row>
    <row r="9"/>
    <row r="10"/>
    <row r="11">
      <c r="A11" s="70" t="inlineStr">
        <is>
          <t>💡 LOGIKA X'y</t>
        </is>
      </c>
    </row>
    <row r="12">
      <c r="A12" s="54" t="inlineStr"/>
    </row>
    <row r="13">
      <c r="A13" s="54" t="inlineStr">
        <is>
          <t>X'y dimensi 4×1 (4 baris, 1 kolom) — VECTOR.</t>
        </is>
      </c>
    </row>
    <row r="14">
      <c r="A14" s="54" t="inlineStr">
        <is>
          <t>Setiap elemen X'y[i] = jumlah dari (X kolom i × Y).</t>
        </is>
      </c>
    </row>
    <row r="15">
      <c r="A15" s="54" t="inlineStr"/>
    </row>
    <row r="16">
      <c r="A16" s="54" t="inlineStr">
        <is>
          <t>Contoh konkret:</t>
        </is>
      </c>
    </row>
    <row r="17">
      <c r="A17" s="54" t="inlineStr">
        <is>
          <t xml:space="preserve">   X'y[1] = SUMPRODUCT(Intercept_col, Y) = Σ Y = total IPK S2 semua mahasiswa</t>
        </is>
      </c>
    </row>
    <row r="18">
      <c r="A18" s="54" t="inlineStr">
        <is>
          <t xml:space="preserve">   X'y[2] = SUMPRODUCT(X1_col, Y) = Σ(IPK S1 × IPK S2)</t>
        </is>
      </c>
    </row>
    <row r="19">
      <c r="A19" s="54" t="inlineStr">
        <is>
          <t xml:space="preserve">   X'y[3] = SUMPRODUCT(X2_col, Y) = Σ(Jam × IPK S2)</t>
        </is>
      </c>
    </row>
    <row r="20">
      <c r="A20" s="54" t="inlineStr">
        <is>
          <t xml:space="preserve">   X'y[4] = SUMPRODUCT(X3_col, Y) = Σ(TOEFL × IPK S2)</t>
        </is>
      </c>
    </row>
    <row r="21">
      <c r="A21" s="54" t="inlineStr"/>
    </row>
    <row r="22">
      <c r="A22" s="72" t="inlineStr">
        <is>
          <t>🎯 Pikirkan X'y sebagai 'correlation-like' antara X dan Y.</t>
        </is>
      </c>
    </row>
    <row r="23">
      <c r="A23" s="54" t="inlineStr">
        <is>
          <t xml:space="preserve">   Mirip korelasi tapi BELUM dinormalisasi.</t>
        </is>
      </c>
    </row>
    <row r="24">
      <c r="A24" s="54" t="inlineStr"/>
    </row>
    <row r="25">
      <c r="A25" s="54" t="inlineStr">
        <is>
          <t>📍 Sekarang kita punya (X'X)⁻¹ DAN X'y. Tinggal kalikan keduanya = β!</t>
        </is>
      </c>
    </row>
    <row r="26">
      <c r="A26" s="54" t="inlineStr">
        <is>
          <t>📍 Lanjut ke Sheet 11.</t>
        </is>
      </c>
    </row>
  </sheetData>
  <mergeCells count="18">
    <mergeCell ref="A24:F24"/>
    <mergeCell ref="A2:F2"/>
    <mergeCell ref="A11:F11"/>
    <mergeCell ref="A16:F16"/>
    <mergeCell ref="A13:F13"/>
    <mergeCell ref="A14:F14"/>
    <mergeCell ref="A19:F19"/>
    <mergeCell ref="A1:F1"/>
    <mergeCell ref="A23:F23"/>
    <mergeCell ref="A26:F26"/>
    <mergeCell ref="A22:F22"/>
    <mergeCell ref="A17:F17"/>
    <mergeCell ref="A12:F12"/>
    <mergeCell ref="A18:F18"/>
    <mergeCell ref="A20:F20"/>
    <mergeCell ref="A21:F21"/>
    <mergeCell ref="A15:F15"/>
    <mergeCell ref="A25:F25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F27"/>
  <sheetViews>
    <sheetView workbookViewId="0">
      <selection activeCell="A1" sqref="A1"/>
    </sheetView>
  </sheetViews>
  <sheetFormatPr baseColWidth="8" defaultRowHeight="15"/>
  <cols>
    <col width="6" customWidth="1" min="1" max="1"/>
    <col width="18" customWidth="1" min="2" max="2"/>
    <col width="16" customWidth="1" min="3" max="3"/>
    <col width="14" customWidth="1" min="4" max="4"/>
    <col width="14" customWidth="1" min="5" max="5"/>
    <col width="14" customWidth="1" min="6" max="6"/>
  </cols>
  <sheetData>
    <row r="1" ht="22" customHeight="1">
      <c r="A1" s="10" t="inlineStr">
        <is>
          <t>✨ Sheet 11 — β̂ = (X'X)⁻¹ × X'y · KOEFISIEN HASIL!</t>
        </is>
      </c>
    </row>
    <row r="2">
      <c r="A2" s="54" t="inlineStr">
        <is>
          <t>Pakai MMULT (matrix multiply). Hasil = 4 koefisien yg kita cari.</t>
        </is>
      </c>
    </row>
    <row r="3"/>
    <row r="4">
      <c r="A4" s="80" t="inlineStr">
        <is>
          <t>β̂ = (X'X)⁻¹ × X'y =</t>
        </is>
      </c>
    </row>
    <row r="5">
      <c r="B5" s="83" t="inlineStr">
        <is>
          <t>β₀ (intercept)</t>
        </is>
      </c>
      <c r="C5" s="84">
        <f t="array" ref="C5:C8">MMULT('9_XtX_Inverse'!C6:F9,'10_Xty'!C5:C8)</f>
        <v/>
      </c>
    </row>
    <row r="6">
      <c r="B6" s="83" t="inlineStr">
        <is>
          <t>β₁ (IPK S1)</t>
        </is>
      </c>
      <c r="C6" s="84" t="n"/>
    </row>
    <row r="7">
      <c r="B7" s="83" t="inlineStr">
        <is>
          <t>β₂ (Jam)</t>
        </is>
      </c>
      <c r="C7" s="84" t="n"/>
    </row>
    <row r="8">
      <c r="B8" s="83" t="inlineStr">
        <is>
          <t>β₃ (TOEFL)</t>
        </is>
      </c>
      <c r="C8" s="84" t="n"/>
    </row>
    <row r="9"/>
    <row r="10">
      <c r="A10" s="70" t="inlineStr">
        <is>
          <t>✨ INILAH HASIL REGRESI!</t>
        </is>
      </c>
    </row>
    <row r="11">
      <c r="A11" s="54" t="inlineStr"/>
    </row>
    <row r="12">
      <c r="A12" s="54" t="inlineStr">
        <is>
          <t>4 angka di atas = koefisien yg KITA cari.</t>
        </is>
      </c>
    </row>
    <row r="13">
      <c r="A13" s="54" t="inlineStr"/>
    </row>
    <row r="14">
      <c r="A14" s="54" t="inlineStr">
        <is>
          <t>Bahasa awam:</t>
        </is>
      </c>
    </row>
    <row r="15">
      <c r="A15" s="54" t="inlineStr">
        <is>
          <t xml:space="preserve">   IPK S2 prediksi = β₀ + β₁ × IPK_S1 + β₂ × Jam + β₃ × TOEFL</t>
        </is>
      </c>
    </row>
    <row r="16">
      <c r="A16" s="54" t="inlineStr">
        <is>
          <t xml:space="preserve">                   ≈ 0.81 + 0.47 × IPK_S1 + 0.024 × Jam + 0.0011 × TOEFL</t>
        </is>
      </c>
    </row>
    <row r="17">
      <c r="A17" s="54" t="inlineStr"/>
    </row>
    <row r="18">
      <c r="A18" s="54" t="inlineStr">
        <is>
          <t>Boss bisa pakai rumus ini untuk PREDIKSI:</t>
        </is>
      </c>
    </row>
    <row r="19">
      <c r="A19" s="54" t="inlineStr">
        <is>
          <t xml:space="preserve">   Adit IPK S1 = 3.5, jam belajar 20/minggu, TOEFL 550.</t>
        </is>
      </c>
    </row>
    <row r="20">
      <c r="A20" s="54" t="inlineStr">
        <is>
          <t xml:space="preserve">   Prediksi IPK S2 Adit = 0.81 + 0.47×3.5 + 0.024×20 + 0.0011×550</t>
        </is>
      </c>
    </row>
    <row r="21">
      <c r="A21" s="54" t="inlineStr">
        <is>
          <t xml:space="preserve">                        = 0.81 + 1.645 + 0.48 + 0.605 = 3.54</t>
        </is>
      </c>
    </row>
    <row r="22">
      <c r="A22" s="54" t="inlineStr">
        <is>
          <t xml:space="preserve">   Jadi Adit diprediksi dapat IPK S2 sekitar 3.54.</t>
        </is>
      </c>
    </row>
    <row r="23">
      <c r="A23" s="54" t="inlineStr"/>
    </row>
    <row r="24">
      <c r="A24" s="72" t="inlineStr">
        <is>
          <t>🎯 Verifikasi di Sheet 14 dengan LINEST — hasil harus SAMA.</t>
        </is>
      </c>
    </row>
    <row r="25">
      <c r="A25" s="54" t="inlineStr"/>
    </row>
    <row r="26">
      <c r="A26" s="72" t="inlineStr">
        <is>
          <t>📖 Mau paham INTERPRETASI tiap koefisien? Baca Sheet 15.</t>
        </is>
      </c>
    </row>
    <row r="27">
      <c r="A27" s="54" t="inlineStr">
        <is>
          <t>📍 Lanjut ke Sheet 12 untuk ŷ, residual, dan R².</t>
        </is>
      </c>
    </row>
  </sheetData>
  <mergeCells count="20">
    <mergeCell ref="A16:F16"/>
    <mergeCell ref="A27:F27"/>
    <mergeCell ref="A12:F12"/>
    <mergeCell ref="A18:F18"/>
    <mergeCell ref="A26:F26"/>
    <mergeCell ref="A21:F21"/>
    <mergeCell ref="A2:F2"/>
    <mergeCell ref="A14:F14"/>
    <mergeCell ref="A23:F23"/>
    <mergeCell ref="A22:F22"/>
    <mergeCell ref="A17:F17"/>
    <mergeCell ref="A20:F20"/>
    <mergeCell ref="A10:F10"/>
    <mergeCell ref="A13:F13"/>
    <mergeCell ref="A19:F19"/>
    <mergeCell ref="A15:F15"/>
    <mergeCell ref="A24:F24"/>
    <mergeCell ref="A11:F11"/>
    <mergeCell ref="A1:F1"/>
    <mergeCell ref="A25:F25"/>
  </mergeCells>
  <pageMargins left="0.75" right="0.75" top="1" bottom="1" header="0.5" footer="0.5"/>
</worksheet>
</file>

<file path=xl/worksheets/sheet13.xml><?xml version="1.0" encoding="utf-8"?>
<worksheet xmlns="http://schemas.openxmlformats.org/spreadsheetml/2006/main">
  <sheetPr>
    <outlinePr summaryBelow="1" summaryRight="1"/>
    <pageSetUpPr/>
  </sheetPr>
  <dimension ref="A1:F64"/>
  <sheetViews>
    <sheetView workbookViewId="0">
      <selection activeCell="A1" sqref="A1"/>
    </sheetView>
  </sheetViews>
  <sheetFormatPr baseColWidth="8" defaultRowHeight="15"/>
  <cols>
    <col width="22" customWidth="1" min="1" max="1"/>
    <col width="14" customWidth="1" min="2" max="2"/>
    <col width="14" customWidth="1" min="3" max="3"/>
    <col width="14" customWidth="1" min="4" max="4"/>
    <col width="12" customWidth="1" min="5" max="5"/>
    <col width="16" customWidth="1" min="6" max="6"/>
  </cols>
  <sheetData>
    <row r="1" ht="22" customHeight="1">
      <c r="A1" s="10" t="inlineStr">
        <is>
          <t>📐 Sheet 12 — Predicted ŷ, Residual, ANOVA, R²</t>
        </is>
      </c>
    </row>
    <row r="2">
      <c r="A2" s="54" t="inlineStr">
        <is>
          <t>ŷ pakai β dari Sheet 11. Residual = Y - ŷ. ANOVA = SST/SSR/SSE.</t>
        </is>
      </c>
    </row>
    <row r="3"/>
    <row r="4">
      <c r="A4" s="85" t="inlineStr">
        <is>
          <t>No</t>
        </is>
      </c>
      <c r="B4" s="85" t="inlineStr">
        <is>
          <t>Y (aktual)</t>
        </is>
      </c>
      <c r="C4" s="85" t="inlineStr">
        <is>
          <t>ŷ (predicted)</t>
        </is>
      </c>
      <c r="D4" s="85" t="inlineStr">
        <is>
          <t>e = Y - ŷ</t>
        </is>
      </c>
      <c r="E4" s="85" t="inlineStr">
        <is>
          <t>e²</t>
        </is>
      </c>
      <c r="F4" s="85" t="inlineStr">
        <is>
          <t>(Y - ȳ)²</t>
        </is>
      </c>
    </row>
    <row r="5">
      <c r="A5" s="45" t="n">
        <v>1</v>
      </c>
      <c r="B5" s="44">
        <f>'6_Data'!F5</f>
        <v/>
      </c>
      <c r="C5" s="44">
        <f>'11_Beta'!$C$5+'11_Beta'!$C$6*'7_Matrix_X'!C5+'11_Beta'!$C$7*'7_Matrix_X'!D5+'11_Beta'!$C$8*'7_Matrix_X'!E5</f>
        <v/>
      </c>
      <c r="D5" s="44">
        <f>B5-C5</f>
        <v/>
      </c>
      <c r="E5" s="44">
        <f>D5^2</f>
        <v/>
      </c>
      <c r="F5" s="44">
        <f>(B5-AVERAGE($B$5:$B$34))^2</f>
        <v/>
      </c>
    </row>
    <row r="6">
      <c r="A6" s="45" t="n">
        <v>2</v>
      </c>
      <c r="B6" s="44">
        <f>'6_Data'!F6</f>
        <v/>
      </c>
      <c r="C6" s="44">
        <f>'11_Beta'!$C$5+'11_Beta'!$C$6*'7_Matrix_X'!C6+'11_Beta'!$C$7*'7_Matrix_X'!D6+'11_Beta'!$C$8*'7_Matrix_X'!E6</f>
        <v/>
      </c>
      <c r="D6" s="44">
        <f>B6-C6</f>
        <v/>
      </c>
      <c r="E6" s="44">
        <f>D6^2</f>
        <v/>
      </c>
      <c r="F6" s="44">
        <f>(B6-AVERAGE($B$5:$B$34))^2</f>
        <v/>
      </c>
    </row>
    <row r="7">
      <c r="A7" s="45" t="n">
        <v>3</v>
      </c>
      <c r="B7" s="44">
        <f>'6_Data'!F7</f>
        <v/>
      </c>
      <c r="C7" s="44">
        <f>'11_Beta'!$C$5+'11_Beta'!$C$6*'7_Matrix_X'!C7+'11_Beta'!$C$7*'7_Matrix_X'!D7+'11_Beta'!$C$8*'7_Matrix_X'!E7</f>
        <v/>
      </c>
      <c r="D7" s="44">
        <f>B7-C7</f>
        <v/>
      </c>
      <c r="E7" s="44">
        <f>D7^2</f>
        <v/>
      </c>
      <c r="F7" s="44">
        <f>(B7-AVERAGE($B$5:$B$34))^2</f>
        <v/>
      </c>
    </row>
    <row r="8">
      <c r="A8" s="45" t="n">
        <v>4</v>
      </c>
      <c r="B8" s="44">
        <f>'6_Data'!F8</f>
        <v/>
      </c>
      <c r="C8" s="44">
        <f>'11_Beta'!$C$5+'11_Beta'!$C$6*'7_Matrix_X'!C8+'11_Beta'!$C$7*'7_Matrix_X'!D8+'11_Beta'!$C$8*'7_Matrix_X'!E8</f>
        <v/>
      </c>
      <c r="D8" s="44">
        <f>B8-C8</f>
        <v/>
      </c>
      <c r="E8" s="44">
        <f>D8^2</f>
        <v/>
      </c>
      <c r="F8" s="44">
        <f>(B8-AVERAGE($B$5:$B$34))^2</f>
        <v/>
      </c>
    </row>
    <row r="9">
      <c r="A9" s="45" t="n">
        <v>5</v>
      </c>
      <c r="B9" s="44">
        <f>'6_Data'!F9</f>
        <v/>
      </c>
      <c r="C9" s="44">
        <f>'11_Beta'!$C$5+'11_Beta'!$C$6*'7_Matrix_X'!C9+'11_Beta'!$C$7*'7_Matrix_X'!D9+'11_Beta'!$C$8*'7_Matrix_X'!E9</f>
        <v/>
      </c>
      <c r="D9" s="44">
        <f>B9-C9</f>
        <v/>
      </c>
      <c r="E9" s="44">
        <f>D9^2</f>
        <v/>
      </c>
      <c r="F9" s="44">
        <f>(B9-AVERAGE($B$5:$B$34))^2</f>
        <v/>
      </c>
    </row>
    <row r="10">
      <c r="A10" s="45" t="n">
        <v>6</v>
      </c>
      <c r="B10" s="44">
        <f>'6_Data'!F10</f>
        <v/>
      </c>
      <c r="C10" s="44">
        <f>'11_Beta'!$C$5+'11_Beta'!$C$6*'7_Matrix_X'!C10+'11_Beta'!$C$7*'7_Matrix_X'!D10+'11_Beta'!$C$8*'7_Matrix_X'!E10</f>
        <v/>
      </c>
      <c r="D10" s="44">
        <f>B10-C10</f>
        <v/>
      </c>
      <c r="E10" s="44">
        <f>D10^2</f>
        <v/>
      </c>
      <c r="F10" s="44">
        <f>(B10-AVERAGE($B$5:$B$34))^2</f>
        <v/>
      </c>
    </row>
    <row r="11">
      <c r="A11" s="45" t="n">
        <v>7</v>
      </c>
      <c r="B11" s="44">
        <f>'6_Data'!F11</f>
        <v/>
      </c>
      <c r="C11" s="44">
        <f>'11_Beta'!$C$5+'11_Beta'!$C$6*'7_Matrix_X'!C11+'11_Beta'!$C$7*'7_Matrix_X'!D11+'11_Beta'!$C$8*'7_Matrix_X'!E11</f>
        <v/>
      </c>
      <c r="D11" s="44">
        <f>B11-C11</f>
        <v/>
      </c>
      <c r="E11" s="44">
        <f>D11^2</f>
        <v/>
      </c>
      <c r="F11" s="44">
        <f>(B11-AVERAGE($B$5:$B$34))^2</f>
        <v/>
      </c>
    </row>
    <row r="12">
      <c r="A12" s="45" t="n">
        <v>8</v>
      </c>
      <c r="B12" s="44">
        <f>'6_Data'!F12</f>
        <v/>
      </c>
      <c r="C12" s="44">
        <f>'11_Beta'!$C$5+'11_Beta'!$C$6*'7_Matrix_X'!C12+'11_Beta'!$C$7*'7_Matrix_X'!D12+'11_Beta'!$C$8*'7_Matrix_X'!E12</f>
        <v/>
      </c>
      <c r="D12" s="44">
        <f>B12-C12</f>
        <v/>
      </c>
      <c r="E12" s="44">
        <f>D12^2</f>
        <v/>
      </c>
      <c r="F12" s="44">
        <f>(B12-AVERAGE($B$5:$B$34))^2</f>
        <v/>
      </c>
    </row>
    <row r="13">
      <c r="A13" s="45" t="n">
        <v>9</v>
      </c>
      <c r="B13" s="44">
        <f>'6_Data'!F13</f>
        <v/>
      </c>
      <c r="C13" s="44">
        <f>'11_Beta'!$C$5+'11_Beta'!$C$6*'7_Matrix_X'!C13+'11_Beta'!$C$7*'7_Matrix_X'!D13+'11_Beta'!$C$8*'7_Matrix_X'!E13</f>
        <v/>
      </c>
      <c r="D13" s="44">
        <f>B13-C13</f>
        <v/>
      </c>
      <c r="E13" s="44">
        <f>D13^2</f>
        <v/>
      </c>
      <c r="F13" s="44">
        <f>(B13-AVERAGE($B$5:$B$34))^2</f>
        <v/>
      </c>
    </row>
    <row r="14">
      <c r="A14" s="45" t="n">
        <v>10</v>
      </c>
      <c r="B14" s="44">
        <f>'6_Data'!F14</f>
        <v/>
      </c>
      <c r="C14" s="44">
        <f>'11_Beta'!$C$5+'11_Beta'!$C$6*'7_Matrix_X'!C14+'11_Beta'!$C$7*'7_Matrix_X'!D14+'11_Beta'!$C$8*'7_Matrix_X'!E14</f>
        <v/>
      </c>
      <c r="D14" s="44">
        <f>B14-C14</f>
        <v/>
      </c>
      <c r="E14" s="44">
        <f>D14^2</f>
        <v/>
      </c>
      <c r="F14" s="44">
        <f>(B14-AVERAGE($B$5:$B$34))^2</f>
        <v/>
      </c>
    </row>
    <row r="15">
      <c r="A15" s="45" t="n">
        <v>11</v>
      </c>
      <c r="B15" s="44">
        <f>'6_Data'!F15</f>
        <v/>
      </c>
      <c r="C15" s="44">
        <f>'11_Beta'!$C$5+'11_Beta'!$C$6*'7_Matrix_X'!C15+'11_Beta'!$C$7*'7_Matrix_X'!D15+'11_Beta'!$C$8*'7_Matrix_X'!E15</f>
        <v/>
      </c>
      <c r="D15" s="44">
        <f>B15-C15</f>
        <v/>
      </c>
      <c r="E15" s="44">
        <f>D15^2</f>
        <v/>
      </c>
      <c r="F15" s="44">
        <f>(B15-AVERAGE($B$5:$B$34))^2</f>
        <v/>
      </c>
    </row>
    <row r="16">
      <c r="A16" s="45" t="n">
        <v>12</v>
      </c>
      <c r="B16" s="44">
        <f>'6_Data'!F16</f>
        <v/>
      </c>
      <c r="C16" s="44">
        <f>'11_Beta'!$C$5+'11_Beta'!$C$6*'7_Matrix_X'!C16+'11_Beta'!$C$7*'7_Matrix_X'!D16+'11_Beta'!$C$8*'7_Matrix_X'!E16</f>
        <v/>
      </c>
      <c r="D16" s="44">
        <f>B16-C16</f>
        <v/>
      </c>
      <c r="E16" s="44">
        <f>D16^2</f>
        <v/>
      </c>
      <c r="F16" s="44">
        <f>(B16-AVERAGE($B$5:$B$34))^2</f>
        <v/>
      </c>
    </row>
    <row r="17">
      <c r="A17" s="45" t="n">
        <v>13</v>
      </c>
      <c r="B17" s="44">
        <f>'6_Data'!F17</f>
        <v/>
      </c>
      <c r="C17" s="44">
        <f>'11_Beta'!$C$5+'11_Beta'!$C$6*'7_Matrix_X'!C17+'11_Beta'!$C$7*'7_Matrix_X'!D17+'11_Beta'!$C$8*'7_Matrix_X'!E17</f>
        <v/>
      </c>
      <c r="D17" s="44">
        <f>B17-C17</f>
        <v/>
      </c>
      <c r="E17" s="44">
        <f>D17^2</f>
        <v/>
      </c>
      <c r="F17" s="44">
        <f>(B17-AVERAGE($B$5:$B$34))^2</f>
        <v/>
      </c>
    </row>
    <row r="18">
      <c r="A18" s="45" t="n">
        <v>14</v>
      </c>
      <c r="B18" s="44">
        <f>'6_Data'!F18</f>
        <v/>
      </c>
      <c r="C18" s="44">
        <f>'11_Beta'!$C$5+'11_Beta'!$C$6*'7_Matrix_X'!C18+'11_Beta'!$C$7*'7_Matrix_X'!D18+'11_Beta'!$C$8*'7_Matrix_X'!E18</f>
        <v/>
      </c>
      <c r="D18" s="44">
        <f>B18-C18</f>
        <v/>
      </c>
      <c r="E18" s="44">
        <f>D18^2</f>
        <v/>
      </c>
      <c r="F18" s="44">
        <f>(B18-AVERAGE($B$5:$B$34))^2</f>
        <v/>
      </c>
    </row>
    <row r="19">
      <c r="A19" s="45" t="n">
        <v>15</v>
      </c>
      <c r="B19" s="44">
        <f>'6_Data'!F19</f>
        <v/>
      </c>
      <c r="C19" s="44">
        <f>'11_Beta'!$C$5+'11_Beta'!$C$6*'7_Matrix_X'!C19+'11_Beta'!$C$7*'7_Matrix_X'!D19+'11_Beta'!$C$8*'7_Matrix_X'!E19</f>
        <v/>
      </c>
      <c r="D19" s="44">
        <f>B19-C19</f>
        <v/>
      </c>
      <c r="E19" s="44">
        <f>D19^2</f>
        <v/>
      </c>
      <c r="F19" s="44">
        <f>(B19-AVERAGE($B$5:$B$34))^2</f>
        <v/>
      </c>
    </row>
    <row r="20">
      <c r="A20" s="45" t="n">
        <v>16</v>
      </c>
      <c r="B20" s="44">
        <f>'6_Data'!F20</f>
        <v/>
      </c>
      <c r="C20" s="44">
        <f>'11_Beta'!$C$5+'11_Beta'!$C$6*'7_Matrix_X'!C20+'11_Beta'!$C$7*'7_Matrix_X'!D20+'11_Beta'!$C$8*'7_Matrix_X'!E20</f>
        <v/>
      </c>
      <c r="D20" s="44">
        <f>B20-C20</f>
        <v/>
      </c>
      <c r="E20" s="44">
        <f>D20^2</f>
        <v/>
      </c>
      <c r="F20" s="44">
        <f>(B20-AVERAGE($B$5:$B$34))^2</f>
        <v/>
      </c>
    </row>
    <row r="21">
      <c r="A21" s="45" t="n">
        <v>17</v>
      </c>
      <c r="B21" s="44">
        <f>'6_Data'!F21</f>
        <v/>
      </c>
      <c r="C21" s="44">
        <f>'11_Beta'!$C$5+'11_Beta'!$C$6*'7_Matrix_X'!C21+'11_Beta'!$C$7*'7_Matrix_X'!D21+'11_Beta'!$C$8*'7_Matrix_X'!E21</f>
        <v/>
      </c>
      <c r="D21" s="44">
        <f>B21-C21</f>
        <v/>
      </c>
      <c r="E21" s="44">
        <f>D21^2</f>
        <v/>
      </c>
      <c r="F21" s="44">
        <f>(B21-AVERAGE($B$5:$B$34))^2</f>
        <v/>
      </c>
    </row>
    <row r="22">
      <c r="A22" s="45" t="n">
        <v>18</v>
      </c>
      <c r="B22" s="44">
        <f>'6_Data'!F22</f>
        <v/>
      </c>
      <c r="C22" s="44">
        <f>'11_Beta'!$C$5+'11_Beta'!$C$6*'7_Matrix_X'!C22+'11_Beta'!$C$7*'7_Matrix_X'!D22+'11_Beta'!$C$8*'7_Matrix_X'!E22</f>
        <v/>
      </c>
      <c r="D22" s="44">
        <f>B22-C22</f>
        <v/>
      </c>
      <c r="E22" s="44">
        <f>D22^2</f>
        <v/>
      </c>
      <c r="F22" s="44">
        <f>(B22-AVERAGE($B$5:$B$34))^2</f>
        <v/>
      </c>
    </row>
    <row r="23">
      <c r="A23" s="45" t="n">
        <v>19</v>
      </c>
      <c r="B23" s="44">
        <f>'6_Data'!F23</f>
        <v/>
      </c>
      <c r="C23" s="44">
        <f>'11_Beta'!$C$5+'11_Beta'!$C$6*'7_Matrix_X'!C23+'11_Beta'!$C$7*'7_Matrix_X'!D23+'11_Beta'!$C$8*'7_Matrix_X'!E23</f>
        <v/>
      </c>
      <c r="D23" s="44">
        <f>B23-C23</f>
        <v/>
      </c>
      <c r="E23" s="44">
        <f>D23^2</f>
        <v/>
      </c>
      <c r="F23" s="44">
        <f>(B23-AVERAGE($B$5:$B$34))^2</f>
        <v/>
      </c>
    </row>
    <row r="24">
      <c r="A24" s="45" t="n">
        <v>20</v>
      </c>
      <c r="B24" s="44">
        <f>'6_Data'!F24</f>
        <v/>
      </c>
      <c r="C24" s="44">
        <f>'11_Beta'!$C$5+'11_Beta'!$C$6*'7_Matrix_X'!C24+'11_Beta'!$C$7*'7_Matrix_X'!D24+'11_Beta'!$C$8*'7_Matrix_X'!E24</f>
        <v/>
      </c>
      <c r="D24" s="44">
        <f>B24-C24</f>
        <v/>
      </c>
      <c r="E24" s="44">
        <f>D24^2</f>
        <v/>
      </c>
      <c r="F24" s="44">
        <f>(B24-AVERAGE($B$5:$B$34))^2</f>
        <v/>
      </c>
    </row>
    <row r="25">
      <c r="A25" s="45" t="n">
        <v>21</v>
      </c>
      <c r="B25" s="44">
        <f>'6_Data'!F25</f>
        <v/>
      </c>
      <c r="C25" s="44">
        <f>'11_Beta'!$C$5+'11_Beta'!$C$6*'7_Matrix_X'!C25+'11_Beta'!$C$7*'7_Matrix_X'!D25+'11_Beta'!$C$8*'7_Matrix_X'!E25</f>
        <v/>
      </c>
      <c r="D25" s="44">
        <f>B25-C25</f>
        <v/>
      </c>
      <c r="E25" s="44">
        <f>D25^2</f>
        <v/>
      </c>
      <c r="F25" s="44">
        <f>(B25-AVERAGE($B$5:$B$34))^2</f>
        <v/>
      </c>
    </row>
    <row r="26">
      <c r="A26" s="45" t="n">
        <v>22</v>
      </c>
      <c r="B26" s="44">
        <f>'6_Data'!F26</f>
        <v/>
      </c>
      <c r="C26" s="44">
        <f>'11_Beta'!$C$5+'11_Beta'!$C$6*'7_Matrix_X'!C26+'11_Beta'!$C$7*'7_Matrix_X'!D26+'11_Beta'!$C$8*'7_Matrix_X'!E26</f>
        <v/>
      </c>
      <c r="D26" s="44">
        <f>B26-C26</f>
        <v/>
      </c>
      <c r="E26" s="44">
        <f>D26^2</f>
        <v/>
      </c>
      <c r="F26" s="44">
        <f>(B26-AVERAGE($B$5:$B$34))^2</f>
        <v/>
      </c>
    </row>
    <row r="27">
      <c r="A27" s="45" t="n">
        <v>23</v>
      </c>
      <c r="B27" s="44">
        <f>'6_Data'!F27</f>
        <v/>
      </c>
      <c r="C27" s="44">
        <f>'11_Beta'!$C$5+'11_Beta'!$C$6*'7_Matrix_X'!C27+'11_Beta'!$C$7*'7_Matrix_X'!D27+'11_Beta'!$C$8*'7_Matrix_X'!E27</f>
        <v/>
      </c>
      <c r="D27" s="44">
        <f>B27-C27</f>
        <v/>
      </c>
      <c r="E27" s="44">
        <f>D27^2</f>
        <v/>
      </c>
      <c r="F27" s="44">
        <f>(B27-AVERAGE($B$5:$B$34))^2</f>
        <v/>
      </c>
    </row>
    <row r="28">
      <c r="A28" s="45" t="n">
        <v>24</v>
      </c>
      <c r="B28" s="44">
        <f>'6_Data'!F28</f>
        <v/>
      </c>
      <c r="C28" s="44">
        <f>'11_Beta'!$C$5+'11_Beta'!$C$6*'7_Matrix_X'!C28+'11_Beta'!$C$7*'7_Matrix_X'!D28+'11_Beta'!$C$8*'7_Matrix_X'!E28</f>
        <v/>
      </c>
      <c r="D28" s="44">
        <f>B28-C28</f>
        <v/>
      </c>
      <c r="E28" s="44">
        <f>D28^2</f>
        <v/>
      </c>
      <c r="F28" s="44">
        <f>(B28-AVERAGE($B$5:$B$34))^2</f>
        <v/>
      </c>
    </row>
    <row r="29">
      <c r="A29" s="45" t="n">
        <v>25</v>
      </c>
      <c r="B29" s="44">
        <f>'6_Data'!F29</f>
        <v/>
      </c>
      <c r="C29" s="44">
        <f>'11_Beta'!$C$5+'11_Beta'!$C$6*'7_Matrix_X'!C29+'11_Beta'!$C$7*'7_Matrix_X'!D29+'11_Beta'!$C$8*'7_Matrix_X'!E29</f>
        <v/>
      </c>
      <c r="D29" s="44">
        <f>B29-C29</f>
        <v/>
      </c>
      <c r="E29" s="44">
        <f>D29^2</f>
        <v/>
      </c>
      <c r="F29" s="44">
        <f>(B29-AVERAGE($B$5:$B$34))^2</f>
        <v/>
      </c>
    </row>
    <row r="30">
      <c r="A30" s="45" t="n">
        <v>26</v>
      </c>
      <c r="B30" s="44">
        <f>'6_Data'!F30</f>
        <v/>
      </c>
      <c r="C30" s="44">
        <f>'11_Beta'!$C$5+'11_Beta'!$C$6*'7_Matrix_X'!C30+'11_Beta'!$C$7*'7_Matrix_X'!D30+'11_Beta'!$C$8*'7_Matrix_X'!E30</f>
        <v/>
      </c>
      <c r="D30" s="44">
        <f>B30-C30</f>
        <v/>
      </c>
      <c r="E30" s="44">
        <f>D30^2</f>
        <v/>
      </c>
      <c r="F30" s="44">
        <f>(B30-AVERAGE($B$5:$B$34))^2</f>
        <v/>
      </c>
    </row>
    <row r="31">
      <c r="A31" s="45" t="n">
        <v>27</v>
      </c>
      <c r="B31" s="44">
        <f>'6_Data'!F31</f>
        <v/>
      </c>
      <c r="C31" s="44">
        <f>'11_Beta'!$C$5+'11_Beta'!$C$6*'7_Matrix_X'!C31+'11_Beta'!$C$7*'7_Matrix_X'!D31+'11_Beta'!$C$8*'7_Matrix_X'!E31</f>
        <v/>
      </c>
      <c r="D31" s="44">
        <f>B31-C31</f>
        <v/>
      </c>
      <c r="E31" s="44">
        <f>D31^2</f>
        <v/>
      </c>
      <c r="F31" s="44">
        <f>(B31-AVERAGE($B$5:$B$34))^2</f>
        <v/>
      </c>
    </row>
    <row r="32">
      <c r="A32" s="45" t="n">
        <v>28</v>
      </c>
      <c r="B32" s="44">
        <f>'6_Data'!F32</f>
        <v/>
      </c>
      <c r="C32" s="44">
        <f>'11_Beta'!$C$5+'11_Beta'!$C$6*'7_Matrix_X'!C32+'11_Beta'!$C$7*'7_Matrix_X'!D32+'11_Beta'!$C$8*'7_Matrix_X'!E32</f>
        <v/>
      </c>
      <c r="D32" s="44">
        <f>B32-C32</f>
        <v/>
      </c>
      <c r="E32" s="44">
        <f>D32^2</f>
        <v/>
      </c>
      <c r="F32" s="44">
        <f>(B32-AVERAGE($B$5:$B$34))^2</f>
        <v/>
      </c>
    </row>
    <row r="33">
      <c r="A33" s="45" t="n">
        <v>29</v>
      </c>
      <c r="B33" s="44">
        <f>'6_Data'!F33</f>
        <v/>
      </c>
      <c r="C33" s="44">
        <f>'11_Beta'!$C$5+'11_Beta'!$C$6*'7_Matrix_X'!C33+'11_Beta'!$C$7*'7_Matrix_X'!D33+'11_Beta'!$C$8*'7_Matrix_X'!E33</f>
        <v/>
      </c>
      <c r="D33" s="44">
        <f>B33-C33</f>
        <v/>
      </c>
      <c r="E33" s="44">
        <f>D33^2</f>
        <v/>
      </c>
      <c r="F33" s="44">
        <f>(B33-AVERAGE($B$5:$B$34))^2</f>
        <v/>
      </c>
    </row>
    <row r="34">
      <c r="A34" s="45" t="n">
        <v>30</v>
      </c>
      <c r="B34" s="44">
        <f>'6_Data'!F34</f>
        <v/>
      </c>
      <c r="C34" s="44">
        <f>'11_Beta'!$C$5+'11_Beta'!$C$6*'7_Matrix_X'!C34+'11_Beta'!$C$7*'7_Matrix_X'!D34+'11_Beta'!$C$8*'7_Matrix_X'!E34</f>
        <v/>
      </c>
      <c r="D34" s="44">
        <f>B34-C34</f>
        <v/>
      </c>
      <c r="E34" s="44">
        <f>D34^2</f>
        <v/>
      </c>
      <c r="F34" s="44">
        <f>(B34-AVERAGE($B$5:$B$34))^2</f>
        <v/>
      </c>
    </row>
    <row r="35"/>
    <row r="36">
      <c r="A36" s="86" t="inlineStr">
        <is>
          <t>ANOVA:</t>
        </is>
      </c>
    </row>
    <row r="37">
      <c r="A37" s="68" t="inlineStr">
        <is>
          <t>SSE (Σe²):</t>
        </is>
      </c>
      <c r="B37" s="87">
        <f>SUM(E5:E34)</f>
        <v/>
      </c>
    </row>
    <row r="38">
      <c r="A38" s="68" t="inlineStr">
        <is>
          <t>SST (Σ(Y-ȳ)²):</t>
        </is>
      </c>
      <c r="B38" s="87">
        <f>SUM(F5:F34)</f>
        <v/>
      </c>
    </row>
    <row r="39">
      <c r="A39" s="68" t="inlineStr">
        <is>
          <t>SSR (= SST - SSE):</t>
        </is>
      </c>
      <c r="B39" s="87">
        <f>B38-B37</f>
        <v/>
      </c>
    </row>
    <row r="40">
      <c r="A40" s="68" t="inlineStr">
        <is>
          <t>R² (= SSR/SST):</t>
        </is>
      </c>
      <c r="B40" s="88">
        <f>B39/B38</f>
        <v/>
      </c>
    </row>
    <row r="41">
      <c r="A41" s="68" t="inlineStr">
        <is>
          <t>Adj R²:</t>
        </is>
      </c>
      <c r="B41" s="89">
        <f>1-(1-B40)*((30-1)/(30-3-1))</f>
        <v/>
      </c>
    </row>
    <row r="42">
      <c r="A42" s="68" t="inlineStr">
        <is>
          <t>σ̂² = SSE/(n-k-1):</t>
        </is>
      </c>
      <c r="B42" s="87">
        <f>B37/(30-3-1)</f>
        <v/>
      </c>
    </row>
    <row r="43">
      <c r="A43" s="68" t="inlineStr">
        <is>
          <t>σ̂ (SE of estimate):</t>
        </is>
      </c>
      <c r="B43" s="90">
        <f>SQRT(B42)</f>
        <v/>
      </c>
    </row>
    <row r="44"/>
    <row r="45">
      <c r="A45" s="70" t="inlineStr">
        <is>
          <t>💡 ANALOGI DEKOMPOSISI VARIASI</t>
        </is>
      </c>
    </row>
    <row r="46">
      <c r="A46" s="54" t="inlineStr"/>
    </row>
    <row r="47">
      <c r="A47" s="54" t="inlineStr">
        <is>
          <t>Bayangkan total energi 100 unit (= SST).</t>
        </is>
      </c>
    </row>
    <row r="48">
      <c r="A48" s="54" t="inlineStr">
        <is>
          <t>Dari 100 unit ini, sebagian DIJELASKAN model (= SSR), sebagian TIDAK (= SSE).</t>
        </is>
      </c>
    </row>
    <row r="49">
      <c r="A49" s="54" t="inlineStr"/>
    </row>
    <row r="50">
      <c r="A50" s="54" t="inlineStr">
        <is>
          <t xml:space="preserve">   SST = SSR + SSE selalu. (100 = SSR + SSE)</t>
        </is>
      </c>
    </row>
    <row r="51">
      <c r="A51" s="54" t="inlineStr">
        <is>
          <t xml:space="preserve">   R² = SSR / SST = 'persentase energi yg dijelaskan'</t>
        </is>
      </c>
    </row>
    <row r="52">
      <c r="A52" s="54" t="inlineStr"/>
    </row>
    <row r="53">
      <c r="A53" s="54" t="inlineStr">
        <is>
          <t>Untuk data kita: R² ≈ 0.87 → 87% variasi IPK S2 dijelaskan model.</t>
        </is>
      </c>
    </row>
    <row r="54">
      <c r="A54" s="54" t="inlineStr">
        <is>
          <t xml:space="preserve">                13% sisanya = error / faktor lain di luar model.</t>
        </is>
      </c>
    </row>
    <row r="55">
      <c r="A55" s="54" t="inlineStr"/>
    </row>
    <row r="56">
      <c r="A56" s="72" t="inlineStr">
        <is>
          <t>🎯 R² 1.00 = model SEMPURNA (tidak realistis, biasanya over-fitting).</t>
        </is>
      </c>
    </row>
    <row r="57">
      <c r="A57" s="72" t="inlineStr">
        <is>
          <t>🎯 R² 0.00 = model TIDAK BISA jelaskan apapun.</t>
        </is>
      </c>
    </row>
    <row r="58">
      <c r="A58" s="72" t="inlineStr">
        <is>
          <t>🎯 R² 0.50 keatas = umumnya OK untuk ilmu sosial.</t>
        </is>
      </c>
    </row>
    <row r="59">
      <c r="A59" s="54" t="inlineStr"/>
    </row>
    <row r="60">
      <c r="A60" s="54" t="inlineStr">
        <is>
          <t>Adj R² = R² yg di-penalti untuk jumlah variabel.</t>
        </is>
      </c>
    </row>
    <row r="61">
      <c r="A61" s="54" t="inlineStr">
        <is>
          <t xml:space="preserve">         Tambah variabel banyak tanpa kontribusi → Adj R² turun.</t>
        </is>
      </c>
    </row>
    <row r="62">
      <c r="A62" s="54" t="inlineStr">
        <is>
          <t xml:space="preserve">         Lebih jujur dari R² biasa.</t>
        </is>
      </c>
    </row>
    <row r="63">
      <c r="A63" s="54" t="inlineStr"/>
    </row>
    <row r="64">
      <c r="A64" s="54" t="inlineStr">
        <is>
          <t>📖 Interpretasi R² yg benar di Sheet 15.</t>
        </is>
      </c>
    </row>
  </sheetData>
  <mergeCells count="22">
    <mergeCell ref="A54:F54"/>
    <mergeCell ref="A46:F46"/>
    <mergeCell ref="A50:F50"/>
    <mergeCell ref="A56:F56"/>
    <mergeCell ref="A55:F55"/>
    <mergeCell ref="A57:F57"/>
    <mergeCell ref="A2:F2"/>
    <mergeCell ref="A47:F47"/>
    <mergeCell ref="A62:F62"/>
    <mergeCell ref="A53:F53"/>
    <mergeCell ref="A63:F63"/>
    <mergeCell ref="A52:F52"/>
    <mergeCell ref="A58:F58"/>
    <mergeCell ref="A48:F48"/>
    <mergeCell ref="A64:F64"/>
    <mergeCell ref="A59:F59"/>
    <mergeCell ref="A49:F49"/>
    <mergeCell ref="A51:F51"/>
    <mergeCell ref="A60:F60"/>
    <mergeCell ref="A45:F45"/>
    <mergeCell ref="A1:F1"/>
    <mergeCell ref="A61:F61"/>
  </mergeCells>
  <pageMargins left="0.75" right="0.75" top="1" bottom="1" header="0.5" footer="0.5"/>
</worksheet>
</file>

<file path=xl/worksheets/sheet14.xml><?xml version="1.0" encoding="utf-8"?>
<worksheet xmlns="http://schemas.openxmlformats.org/spreadsheetml/2006/main">
  <sheetPr>
    <outlinePr summaryBelow="1" summaryRight="1"/>
    <pageSetUpPr/>
  </sheetPr>
  <dimension ref="A1:I25"/>
  <sheetViews>
    <sheetView workbookViewId="0">
      <selection activeCell="A1" sqref="A1"/>
    </sheetView>
  </sheetViews>
  <sheetFormatPr baseColWidth="8" defaultRowHeight="15"/>
  <cols>
    <col width="20" customWidth="1" min="1" max="1"/>
    <col width="12" customWidth="1" min="2" max="2"/>
    <col width="16" customWidth="1" min="3" max="3"/>
    <col width="14" customWidth="1" min="4" max="4"/>
    <col width="12" customWidth="1" min="5" max="5"/>
    <col width="12" customWidth="1" min="6" max="6"/>
    <col width="12" customWidth="1" min="7" max="7"/>
    <col width="14" customWidth="1" min="8" max="8"/>
    <col width="16" customWidth="1" min="9" max="9"/>
  </cols>
  <sheetData>
    <row r="1" ht="22" customHeight="1">
      <c r="A1" s="10" t="inlineStr">
        <is>
          <t>🔬 Sheet 13 — Standard Error, t-stat, p-value</t>
        </is>
      </c>
    </row>
    <row r="2">
      <c r="A2" s="54" t="inlineStr">
        <is>
          <t>Var(β̂) = σ̂² × diag((X'X)⁻¹). SE = √Var. t = β/SE.</t>
        </is>
      </c>
    </row>
    <row r="3"/>
    <row r="4">
      <c r="A4" s="85" t="inlineStr">
        <is>
          <t>Koefisien</t>
        </is>
      </c>
      <c r="B4" s="85" t="inlineStr">
        <is>
          <t>β̂</t>
        </is>
      </c>
      <c r="C4" s="85" t="inlineStr">
        <is>
          <t>diag((X'X)⁻¹)</t>
        </is>
      </c>
      <c r="D4" s="85" t="inlineStr">
        <is>
          <t>σ̂²</t>
        </is>
      </c>
      <c r="E4" s="85" t="inlineStr">
        <is>
          <t>Var(β̂)</t>
        </is>
      </c>
      <c r="F4" s="85" t="inlineStr">
        <is>
          <t>SE(β̂)</t>
        </is>
      </c>
      <c r="G4" s="85" t="inlineStr">
        <is>
          <t>t-stat</t>
        </is>
      </c>
      <c r="H4" s="85" t="inlineStr">
        <is>
          <t>p-value</t>
        </is>
      </c>
      <c r="I4" s="85" t="inlineStr">
        <is>
          <t>Sig?</t>
        </is>
      </c>
    </row>
    <row r="5">
      <c r="A5" s="43" t="inlineStr">
        <is>
          <t>β₀ (intercept)</t>
        </is>
      </c>
      <c r="B5" s="38">
        <f>'11_Beta'!C5</f>
        <v/>
      </c>
      <c r="C5" s="38">
        <f>'9_XtX_Inverse'!C6</f>
        <v/>
      </c>
      <c r="D5" s="38">
        <f>'12_Predicted_ANOVA'!$B$42</f>
        <v/>
      </c>
      <c r="E5" s="38">
        <f>D5*C5</f>
        <v/>
      </c>
      <c r="F5" s="38">
        <f>SQRT(E5)</f>
        <v/>
      </c>
      <c r="G5" s="38">
        <f>B5/F5</f>
        <v/>
      </c>
      <c r="H5" s="38">
        <f>TDIST(ABS(G5),30-3-1,2)</f>
        <v/>
      </c>
      <c r="I5" s="91">
        <f>IF(H5&lt;0.05,"✓ Signifikan","✗ Tidak")</f>
        <v/>
      </c>
    </row>
    <row r="6">
      <c r="A6" s="43" t="inlineStr">
        <is>
          <t>β₁ (IPK S1)</t>
        </is>
      </c>
      <c r="B6" s="38">
        <f>'11_Beta'!C6</f>
        <v/>
      </c>
      <c r="C6" s="38">
        <f>'9_XtX_Inverse'!D7</f>
        <v/>
      </c>
      <c r="D6" s="38">
        <f>'12_Predicted_ANOVA'!$B$42</f>
        <v/>
      </c>
      <c r="E6" s="38">
        <f>D6*C6</f>
        <v/>
      </c>
      <c r="F6" s="38">
        <f>SQRT(E6)</f>
        <v/>
      </c>
      <c r="G6" s="38">
        <f>B6/F6</f>
        <v/>
      </c>
      <c r="H6" s="38">
        <f>TDIST(ABS(G6),30-3-1,2)</f>
        <v/>
      </c>
      <c r="I6" s="91">
        <f>IF(H6&lt;0.05,"✓ Signifikan","✗ Tidak")</f>
        <v/>
      </c>
    </row>
    <row r="7">
      <c r="A7" s="43" t="inlineStr">
        <is>
          <t>β₂ (Jam)</t>
        </is>
      </c>
      <c r="B7" s="38">
        <f>'11_Beta'!C7</f>
        <v/>
      </c>
      <c r="C7" s="38">
        <f>'9_XtX_Inverse'!E8</f>
        <v/>
      </c>
      <c r="D7" s="38">
        <f>'12_Predicted_ANOVA'!$B$42</f>
        <v/>
      </c>
      <c r="E7" s="38">
        <f>D7*C7</f>
        <v/>
      </c>
      <c r="F7" s="38">
        <f>SQRT(E7)</f>
        <v/>
      </c>
      <c r="G7" s="38">
        <f>B7/F7</f>
        <v/>
      </c>
      <c r="H7" s="38">
        <f>TDIST(ABS(G7),30-3-1,2)</f>
        <v/>
      </c>
      <c r="I7" s="91">
        <f>IF(H7&lt;0.05,"✓ Signifikan","✗ Tidak")</f>
        <v/>
      </c>
    </row>
    <row r="8">
      <c r="A8" s="43" t="inlineStr">
        <is>
          <t>β₃ (TOEFL)</t>
        </is>
      </c>
      <c r="B8" s="38">
        <f>'11_Beta'!C8</f>
        <v/>
      </c>
      <c r="C8" s="38">
        <f>'9_XtX_Inverse'!F9</f>
        <v/>
      </c>
      <c r="D8" s="38">
        <f>'12_Predicted_ANOVA'!$B$42</f>
        <v/>
      </c>
      <c r="E8" s="38">
        <f>D8*C8</f>
        <v/>
      </c>
      <c r="F8" s="38">
        <f>SQRT(E8)</f>
        <v/>
      </c>
      <c r="G8" s="38">
        <f>B8/F8</f>
        <v/>
      </c>
      <c r="H8" s="38">
        <f>TDIST(ABS(G8),30-3-1,2)</f>
        <v/>
      </c>
      <c r="I8" s="91">
        <f>IF(H8&lt;0.05,"✓ Signifikan","✗ Tidak")</f>
        <v/>
      </c>
    </row>
    <row r="9"/>
    <row r="10">
      <c r="A10" s="70" t="inlineStr">
        <is>
          <t>💡 DECISION RULE &amp; ANALOGI</t>
        </is>
      </c>
    </row>
    <row r="11">
      <c r="A11" s="54" t="inlineStr"/>
    </row>
    <row r="12">
      <c r="A12" s="54" t="inlineStr">
        <is>
          <t>t-critical (df = 26, α = 0.05, two-tail) = ±2.06</t>
        </is>
      </c>
    </row>
    <row r="13">
      <c r="A13" s="54" t="inlineStr">
        <is>
          <t>Kalau |t-stat| &gt; 2.06 → koefisien SIGNIFIKAN (reject H₀: β = 0)</t>
        </is>
      </c>
    </row>
    <row r="14">
      <c r="A14" s="54" t="inlineStr">
        <is>
          <t>Atau pakai p-value: kalau p &lt; 0.05 → signifikan</t>
        </is>
      </c>
    </row>
    <row r="15">
      <c r="A15" s="54" t="inlineStr"/>
    </row>
    <row r="16">
      <c r="A16" s="72" t="inlineStr">
        <is>
          <t>🎯 SIGNIFIKAN artinya APA?</t>
        </is>
      </c>
    </row>
    <row r="17">
      <c r="A17" s="54" t="inlineStr">
        <is>
          <t xml:space="preserve">   Ada bukti statistik bahwa β tidak nol (variabel itu punya efek riil).</t>
        </is>
      </c>
    </row>
    <row r="18">
      <c r="A18" s="54" t="inlineStr">
        <is>
          <t xml:space="preserve">   Bukan = X menyebabkan Y, hanya = X dan Y ber-korelasi signifikan.</t>
        </is>
      </c>
    </row>
    <row r="19">
      <c r="A19" s="54" t="inlineStr"/>
    </row>
    <row r="20">
      <c r="A20" s="72" t="inlineStr">
        <is>
          <t>🎯 Analogi: bayangkan tebak koin.</t>
        </is>
      </c>
    </row>
    <row r="21">
      <c r="A21" s="54" t="inlineStr">
        <is>
          <t xml:space="preserve">   Nebak benar 6 dari 10 lemparan → mungkin kebetulan (gak signifikan).</t>
        </is>
      </c>
    </row>
    <row r="22">
      <c r="A22" s="54" t="inlineStr">
        <is>
          <t xml:space="preserve">   Nebak benar 95 dari 100 lemparan → pasti BUKAN kebetulan (signifikan).</t>
        </is>
      </c>
    </row>
    <row r="23">
      <c r="A23" s="54" t="inlineStr">
        <is>
          <t xml:space="preserve">   p-value = 'probability hasil seperti ini kalau hipotesis nol benar'.</t>
        </is>
      </c>
    </row>
    <row r="24">
      <c r="A24" s="54" t="inlineStr"/>
    </row>
    <row r="25">
      <c r="A25" s="54" t="inlineStr">
        <is>
          <t>📖 Cara baca p-value yg benar di Sheet 15.</t>
        </is>
      </c>
    </row>
  </sheetData>
  <mergeCells count="18">
    <mergeCell ref="A15:I15"/>
    <mergeCell ref="A25:I25"/>
    <mergeCell ref="A2:I2"/>
    <mergeCell ref="A11:I11"/>
    <mergeCell ref="A19:I19"/>
    <mergeCell ref="A10:I10"/>
    <mergeCell ref="A13:I13"/>
    <mergeCell ref="A14:I14"/>
    <mergeCell ref="A1:I1"/>
    <mergeCell ref="A17:I17"/>
    <mergeCell ref="A18:I18"/>
    <mergeCell ref="A23:I23"/>
    <mergeCell ref="A24:I24"/>
    <mergeCell ref="A22:I22"/>
    <mergeCell ref="A12:I12"/>
    <mergeCell ref="A20:I20"/>
    <mergeCell ref="A21:I21"/>
    <mergeCell ref="A16:I16"/>
  </mergeCells>
  <pageMargins left="0.75" right="0.75" top="1" bottom="1" header="0.5" footer="0.5"/>
</worksheet>
</file>

<file path=xl/worksheets/sheet15.xml><?xml version="1.0" encoding="utf-8"?>
<worksheet xmlns="http://schemas.openxmlformats.org/spreadsheetml/2006/main">
  <sheetPr>
    <outlinePr summaryBelow="1" summaryRight="1"/>
    <pageSetUpPr/>
  </sheetPr>
  <dimension ref="A1:F35"/>
  <sheetViews>
    <sheetView workbookViewId="0">
      <selection activeCell="A1" sqref="A1"/>
    </sheetView>
  </sheetViews>
  <sheetFormatPr baseColWidth="8" defaultRowHeight="15"/>
  <cols>
    <col width="22" customWidth="1" min="1" max="1"/>
    <col width="18" customWidth="1" min="2" max="2"/>
    <col width="18" customWidth="1" min="3" max="3"/>
    <col width="14" customWidth="1" min="4" max="4"/>
    <col width="14" customWidth="1" min="5" max="5"/>
  </cols>
  <sheetData>
    <row r="1" ht="22" customHeight="1">
      <c r="A1" s="10" t="inlineStr">
        <is>
          <t>✅ Sheet 14 — Verifikasi pakai LINEST</t>
        </is>
      </c>
    </row>
    <row r="2">
      <c r="A2" s="54" t="inlineStr">
        <is>
          <t>LINEST sebagai sanity check. Hasil HARUS sama dengan manual Sheet 11.</t>
        </is>
      </c>
    </row>
    <row r="3"/>
    <row r="4">
      <c r="A4" s="68" t="inlineStr">
        <is>
          <t>LINEST output (5×4 matrix):</t>
        </is>
      </c>
    </row>
    <row r="5">
      <c r="A5" s="54" t="inlineStr">
        <is>
          <t>(Pilih C5:F9, ketik formula, Ctrl+Shift+Enter)</t>
        </is>
      </c>
      <c r="B5" s="92" t="inlineStr">
        <is>
          <t>Koefisien (β₃, β₂, β₁, β₀)</t>
        </is>
      </c>
      <c r="C5" s="21">
        <f>INDEX(LINEST('6_Data'!F5:F34,'6_Data'!C5:E34,TRUE,TRUE),1,1)</f>
        <v/>
      </c>
      <c r="D5" s="21">
        <f>INDEX(LINEST('6_Data'!F5:F34,'6_Data'!C5:E34,TRUE,TRUE),1,2)</f>
        <v/>
      </c>
      <c r="E5" s="21">
        <f>INDEX(LINEST('6_Data'!F5:F34,'6_Data'!C5:E34,TRUE,TRUE),1,3)</f>
        <v/>
      </c>
      <c r="F5" s="21">
        <f>INDEX(LINEST('6_Data'!F5:F34,'6_Data'!C5:E34,TRUE,TRUE),1,4)</f>
        <v/>
      </c>
    </row>
    <row r="6">
      <c r="B6" s="92" t="inlineStr">
        <is>
          <t>Std Error masing-masing</t>
        </is>
      </c>
      <c r="C6" s="21">
        <f>INDEX(LINEST('6_Data'!F5:F34,'6_Data'!C5:E34,TRUE,TRUE),2,1)</f>
        <v/>
      </c>
      <c r="D6" s="21">
        <f>INDEX(LINEST('6_Data'!F5:F34,'6_Data'!C5:E34,TRUE,TRUE),2,2)</f>
        <v/>
      </c>
      <c r="E6" s="21">
        <f>INDEX(LINEST('6_Data'!F5:F34,'6_Data'!C5:E34,TRUE,TRUE),2,3)</f>
        <v/>
      </c>
      <c r="F6" s="21">
        <f>INDEX(LINEST('6_Data'!F5:F34,'6_Data'!C5:E34,TRUE,TRUE),2,4)</f>
        <v/>
      </c>
    </row>
    <row r="7">
      <c r="B7" s="92" t="inlineStr">
        <is>
          <t>R² | SE Estimate</t>
        </is>
      </c>
      <c r="C7" s="21">
        <f>INDEX(LINEST('6_Data'!F5:F34,'6_Data'!C5:E34,TRUE,TRUE),3,1)</f>
        <v/>
      </c>
      <c r="D7" s="21">
        <f>INDEX(LINEST('6_Data'!F5:F34,'6_Data'!C5:E34,TRUE,TRUE),3,2)</f>
        <v/>
      </c>
      <c r="E7" s="21" t="n"/>
      <c r="F7" s="21" t="n"/>
    </row>
    <row r="8">
      <c r="B8" s="92" t="inlineStr">
        <is>
          <t>F-stat | df residual</t>
        </is>
      </c>
      <c r="C8" s="21">
        <f>INDEX(LINEST('6_Data'!F5:F34,'6_Data'!C5:E34,TRUE,TRUE),4,1)</f>
        <v/>
      </c>
      <c r="D8" s="21">
        <f>INDEX(LINEST('6_Data'!F5:F34,'6_Data'!C5:E34,TRUE,TRUE),4,2)</f>
        <v/>
      </c>
      <c r="E8" s="21" t="n"/>
      <c r="F8" s="21" t="n"/>
    </row>
    <row r="9">
      <c r="B9" s="92" t="inlineStr">
        <is>
          <t>SSR | SSE | (kosong) | (kosong)</t>
        </is>
      </c>
      <c r="C9" s="21">
        <f>INDEX(LINEST('6_Data'!F5:F34,'6_Data'!C5:E34,TRUE,TRUE),5,1)</f>
        <v/>
      </c>
      <c r="D9" s="21">
        <f>INDEX(LINEST('6_Data'!F5:F34,'6_Data'!C5:E34,TRUE,TRUE),5,2)</f>
        <v/>
      </c>
      <c r="E9" s="21" t="n"/>
      <c r="F9" s="21" t="n"/>
    </row>
    <row r="10"/>
    <row r="11"/>
    <row r="12">
      <c r="A12" s="77" t="inlineStr">
        <is>
          <t>🎯 BANDINGKAN MANUAL vs LINEST:</t>
        </is>
      </c>
    </row>
    <row r="13">
      <c r="A13" s="93" t="inlineStr">
        <is>
          <t>Koefisien</t>
        </is>
      </c>
      <c r="B13" s="93" t="inlineStr">
        <is>
          <t>Manual (Sheet 11)</t>
        </is>
      </c>
      <c r="C13" s="93" t="inlineStr">
        <is>
          <t>LINEST</t>
        </is>
      </c>
      <c r="D13" s="93" t="inlineStr">
        <is>
          <t>Selisih</t>
        </is>
      </c>
      <c r="E13" s="93" t="inlineStr">
        <is>
          <t>Status</t>
        </is>
      </c>
    </row>
    <row r="14">
      <c r="A14" s="94" t="inlineStr">
        <is>
          <t>β₀ (intercept)</t>
        </is>
      </c>
      <c r="B14" s="21">
        <f>'11_Beta'!C5</f>
        <v/>
      </c>
      <c r="C14" s="21">
        <f>F5</f>
        <v/>
      </c>
      <c r="D14" s="21">
        <f>B14-C14</f>
        <v/>
      </c>
      <c r="E14" s="95">
        <f>IF(ABS(D14)&lt;0.000001,"✓ MATCH","✗ MISMATCH")</f>
        <v/>
      </c>
    </row>
    <row r="15">
      <c r="A15" s="94" t="inlineStr">
        <is>
          <t>β₁ (IPK S1)</t>
        </is>
      </c>
      <c r="B15" s="21">
        <f>'11_Beta'!C6</f>
        <v/>
      </c>
      <c r="C15" s="21">
        <f>E5</f>
        <v/>
      </c>
      <c r="D15" s="21">
        <f>B15-C15</f>
        <v/>
      </c>
      <c r="E15" s="95">
        <f>IF(ABS(D15)&lt;0.000001,"✓ MATCH","✗ MISMATCH")</f>
        <v/>
      </c>
    </row>
    <row r="16">
      <c r="A16" s="94" t="inlineStr">
        <is>
          <t>β₂ (Jam)</t>
        </is>
      </c>
      <c r="B16" s="21">
        <f>'11_Beta'!C7</f>
        <v/>
      </c>
      <c r="C16" s="21">
        <f>D5</f>
        <v/>
      </c>
      <c r="D16" s="21">
        <f>B16-C16</f>
        <v/>
      </c>
      <c r="E16" s="95">
        <f>IF(ABS(D16)&lt;0.000001,"✓ MATCH","✗ MISMATCH")</f>
        <v/>
      </c>
    </row>
    <row r="17">
      <c r="A17" s="94" t="inlineStr">
        <is>
          <t>β₃ (TOEFL)</t>
        </is>
      </c>
      <c r="B17" s="21">
        <f>'11_Beta'!C8</f>
        <v/>
      </c>
      <c r="C17" s="21">
        <f>C5</f>
        <v/>
      </c>
      <c r="D17" s="21">
        <f>B17-C17</f>
        <v/>
      </c>
      <c r="E17" s="95">
        <f>IF(ABS(D17)&lt;0.000001,"✓ MATCH","✗ MISMATCH")</f>
        <v/>
      </c>
    </row>
    <row r="18"/>
    <row r="19">
      <c r="A19" s="70" t="inlineStr">
        <is>
          <t>⚠️ KETERANGAN PENTING</t>
        </is>
      </c>
    </row>
    <row r="20">
      <c r="A20" s="54" t="inlineStr"/>
    </row>
    <row r="21">
      <c r="A21" s="72" t="inlineStr">
        <is>
          <t>🎯 LINEST return koefisien dengan urutan TERBALIK!</t>
        </is>
      </c>
    </row>
    <row r="22">
      <c r="A22" s="54" t="inlineStr"/>
    </row>
    <row r="23">
      <c r="A23" s="54" t="inlineStr">
        <is>
          <t>Urutan output LINEST:</t>
        </is>
      </c>
    </row>
    <row r="24">
      <c r="A24" s="54" t="inlineStr">
        <is>
          <t xml:space="preserve">   Kolom 1 (C5) = β₃ (TOEFL)</t>
        </is>
      </c>
    </row>
    <row r="25">
      <c r="A25" s="54" t="inlineStr">
        <is>
          <t xml:space="preserve">   Kolom 2 (D5) = β₂ (Jam)</t>
        </is>
      </c>
    </row>
    <row r="26">
      <c r="A26" s="54" t="inlineStr">
        <is>
          <t xml:space="preserve">   Kolom 3 (E5) = β₁ (IPK S1)</t>
        </is>
      </c>
    </row>
    <row r="27">
      <c r="A27" s="54" t="inlineStr">
        <is>
          <t xml:space="preserve">   Kolom 4 (F5) = β₀ (intercept)</t>
        </is>
      </c>
    </row>
    <row r="28">
      <c r="A28" s="54" t="inlineStr"/>
    </row>
    <row r="29">
      <c r="A29" s="54" t="inlineStr">
        <is>
          <t>Banyak mahasiswa baca dari kiri = anggap kolom pertama β₀ → SALAH BESAR!</t>
        </is>
      </c>
    </row>
    <row r="30">
      <c r="A30" s="54" t="inlineStr">
        <is>
          <t>Selalu cross-check dengan manual calculation (Sheet 11).</t>
        </is>
      </c>
    </row>
    <row r="31">
      <c r="A31" s="54" t="inlineStr"/>
    </row>
    <row r="32">
      <c r="A32" s="54" t="inlineStr">
        <is>
          <t>Status 'MATCH' = perhitungan manual kita BENAR.</t>
        </is>
      </c>
    </row>
    <row r="33">
      <c r="A33" s="54" t="inlineStr">
        <is>
          <t>Bukti bahwa teori OLS yg kita pelajari valid + Excel implementasi benar.</t>
        </is>
      </c>
    </row>
    <row r="34">
      <c r="A34" s="54" t="inlineStr"/>
    </row>
    <row r="35">
      <c r="A35" s="54" t="inlineStr">
        <is>
          <t>📖 Kesalahan umum lain di Sheet 16.</t>
        </is>
      </c>
    </row>
  </sheetData>
  <mergeCells count="19">
    <mergeCell ref="A30:E30"/>
    <mergeCell ref="A34:E34"/>
    <mergeCell ref="A24:E24"/>
    <mergeCell ref="A2:F2"/>
    <mergeCell ref="A25:E25"/>
    <mergeCell ref="A27:E27"/>
    <mergeCell ref="A21:E21"/>
    <mergeCell ref="A26:E26"/>
    <mergeCell ref="A33:E33"/>
    <mergeCell ref="A23:E23"/>
    <mergeCell ref="A32:E32"/>
    <mergeCell ref="A22:E22"/>
    <mergeCell ref="A29:E29"/>
    <mergeCell ref="A35:E35"/>
    <mergeCell ref="A20:E20"/>
    <mergeCell ref="A1:F1"/>
    <mergeCell ref="A28:E28"/>
    <mergeCell ref="A19:E19"/>
    <mergeCell ref="A31:E31"/>
  </mergeCells>
  <pageMargins left="0.75" right="0.75" top="1" bottom="1" header="0.5" footer="0.5"/>
</worksheet>
</file>

<file path=xl/worksheets/sheet16.xml><?xml version="1.0" encoding="utf-8"?>
<worksheet xmlns="http://schemas.openxmlformats.org/spreadsheetml/2006/main">
  <sheetPr>
    <outlinePr summaryBelow="1" summaryRight="1"/>
    <pageSetUpPr/>
  </sheetPr>
  <dimension ref="A1:H93"/>
  <sheetViews>
    <sheetView workbookViewId="0">
      <selection activeCell="A1" sqref="A1"/>
    </sheetView>
  </sheetViews>
  <sheetFormatPr baseColWidth="8" defaultRowHeight="15"/>
  <cols>
    <col width="110" customWidth="1" min="1" max="1"/>
  </cols>
  <sheetData>
    <row r="1" ht="26" customHeight="1">
      <c r="A1" s="10" t="inlineStr">
        <is>
          <t>📚 Sheet 15 — INTERPRETASI HASIL (cara baca β, R², p-value)</t>
        </is>
      </c>
    </row>
    <row r="2">
      <c r="A2" s="54" t="inlineStr">
        <is>
          <t>Salah interpretasi = kesimpulan ngawur. Pelan-pelan, paham dalam.</t>
        </is>
      </c>
    </row>
    <row r="3"/>
    <row r="4" ht="24" customHeight="1">
      <c r="A4" s="55" t="inlineStr">
        <is>
          <t>📊 INTERPRETASI KOEFISIEN β</t>
        </is>
      </c>
    </row>
    <row r="5" ht="22" customHeight="1">
      <c r="A5" s="56" t="inlineStr">
        <is>
          <t>Misal hasil: β₁ = 0.47 (untuk IPK S1).</t>
        </is>
      </c>
    </row>
    <row r="6" ht="8" customHeight="1">
      <c r="A6" s="56" t="inlineStr"/>
    </row>
    <row r="7" ht="22" customHeight="1">
      <c r="A7" s="56" t="inlineStr">
        <is>
          <t>✅ BENAR (lengkap dengan ceteris paribus):</t>
        </is>
      </c>
    </row>
    <row r="8" ht="22" customHeight="1">
      <c r="A8" s="56" t="inlineStr">
        <is>
          <t xml:space="preserve">   "Kalau IPK S1 mahasiswa naik 1 poin, IPK S2-nya naik 0.47 poin,</t>
        </is>
      </c>
    </row>
    <row r="9" ht="22" customHeight="1">
      <c r="A9" s="56" t="inlineStr">
        <is>
          <t xml:space="preserve">    DENGAN ASUMSI variabel lain (Jam belajar dan TOEFL) tidak berubah."</t>
        </is>
      </c>
    </row>
    <row r="10" ht="8" customHeight="1">
      <c r="A10" s="56" t="inlineStr"/>
    </row>
    <row r="11" ht="22" customHeight="1">
      <c r="A11" s="56" t="inlineStr">
        <is>
          <t>❌ SALAH 1 (kurang lengkap):</t>
        </is>
      </c>
    </row>
    <row r="12" ht="22" customHeight="1">
      <c r="A12" s="56" t="inlineStr">
        <is>
          <t xml:space="preserve">   "IPK S1 naik 1, IPK S2 naik 0.47."</t>
        </is>
      </c>
    </row>
    <row r="13" ht="22" customHeight="1">
      <c r="A13" s="56" t="inlineStr">
        <is>
          <t xml:space="preserve">   Kenapa salah: lupa mention ceteris paribus. Di realitas, biasanya kalau IPK S1 naik,</t>
        </is>
      </c>
    </row>
    <row r="14" ht="22" customHeight="1">
      <c r="A14" s="56" t="inlineStr">
        <is>
          <t xml:space="preserve">   jam belajar dan TOEFL juga ikut naik (korelasi). Tanpa "ceteris paribus", interpretasi</t>
        </is>
      </c>
    </row>
    <row r="15" ht="22" customHeight="1">
      <c r="A15" s="56" t="inlineStr">
        <is>
          <t xml:space="preserve">   tidak presisi.</t>
        </is>
      </c>
    </row>
    <row r="16" ht="8" customHeight="1">
      <c r="A16" s="56" t="inlineStr"/>
    </row>
    <row r="17" ht="22" customHeight="1">
      <c r="A17" s="56" t="inlineStr">
        <is>
          <t>❌ SALAH 2 (interpretasi terbalik):</t>
        </is>
      </c>
    </row>
    <row r="18" ht="22" customHeight="1">
      <c r="A18" s="56" t="inlineStr">
        <is>
          <t xml:space="preserve">   "IPK S2 menyebabkan IPK S1 = 0.47."</t>
        </is>
      </c>
    </row>
    <row r="19" ht="22" customHeight="1">
      <c r="A19" s="56" t="inlineStr">
        <is>
          <t xml:space="preserve">   Kenapa salah: regresi tidak otomatis = kausal! β₁ menunjukkan korelasi antara X1 dan Y</t>
        </is>
      </c>
    </row>
    <row r="20" ht="22" customHeight="1">
      <c r="A20" s="56" t="inlineStr">
        <is>
          <t xml:space="preserve">   setelah kontrol X2 X3. Tidak otomatis = X1 menyebabkan Y.</t>
        </is>
      </c>
    </row>
    <row r="21" ht="8" customHeight="1">
      <c r="A21" s="56" t="inlineStr"/>
    </row>
    <row r="22" ht="22" customHeight="1">
      <c r="A22" s="56" t="inlineStr">
        <is>
          <t>❌ SALAH 3 (interpretasi persen):</t>
        </is>
      </c>
    </row>
    <row r="23" ht="22" customHeight="1">
      <c r="A23" s="56" t="inlineStr">
        <is>
          <t xml:space="preserve">   "IPK S1 menyumbang 47% IPK S2."</t>
        </is>
      </c>
    </row>
    <row r="24" ht="22" customHeight="1">
      <c r="A24" s="56" t="inlineStr">
        <is>
          <t xml:space="preserve">   Kenapa salah: β BUKAN persen. 0.47 = nilai dalam unit Y (IPK).</t>
        </is>
      </c>
    </row>
    <row r="25"/>
    <row r="26" ht="24" customHeight="1">
      <c r="A26" s="55" t="inlineStr">
        <is>
          <t>📊 INTERPRETASI R²</t>
        </is>
      </c>
    </row>
    <row r="27" ht="22" customHeight="1">
      <c r="A27" s="56" t="inlineStr">
        <is>
          <t>Misal hasil: R² = 0.87.</t>
        </is>
      </c>
    </row>
    <row r="28" ht="8" customHeight="1">
      <c r="A28" s="56" t="inlineStr"/>
    </row>
    <row r="29" ht="22" customHeight="1">
      <c r="A29" s="56" t="inlineStr">
        <is>
          <t>✅ BENAR:</t>
        </is>
      </c>
    </row>
    <row r="30" ht="22" customHeight="1">
      <c r="A30" s="56" t="inlineStr">
        <is>
          <t xml:space="preserve">   "Model kita berhasil menjelaskan 87% variasi IPK S2.</t>
        </is>
      </c>
    </row>
    <row r="31" ht="22" customHeight="1">
      <c r="A31" s="56" t="inlineStr">
        <is>
          <t xml:space="preserve">    13% sisanya = error atau faktor lain yg tidak ada di model.</t>
        </is>
      </c>
    </row>
    <row r="32" ht="22" customHeight="1">
      <c r="A32" s="56" t="inlineStr">
        <is>
          <t xml:space="preserve">    Contoh faktor lain: kualitas dosen pembimbing, motivasi, kesehatan, kondisi keluarga."</t>
        </is>
      </c>
    </row>
    <row r="33" ht="8" customHeight="1">
      <c r="A33" s="56" t="inlineStr"/>
    </row>
    <row r="34" ht="22" customHeight="1">
      <c r="A34" s="56" t="inlineStr">
        <is>
          <t>❌ SALAH 1 (over-interpret):</t>
        </is>
      </c>
    </row>
    <row r="35" ht="22" customHeight="1">
      <c r="A35" s="56" t="inlineStr">
        <is>
          <t xml:space="preserve">   "Model kita 87% akurat memprediksi IPK S2."</t>
        </is>
      </c>
    </row>
    <row r="36" ht="22" customHeight="1">
      <c r="A36" s="56" t="inlineStr">
        <is>
          <t xml:space="preserve">   Kenapa salah: R² bukan akurasi prediksi. R² = % variasi dijelaskan.</t>
        </is>
      </c>
    </row>
    <row r="37" ht="8" customHeight="1">
      <c r="A37" s="56" t="inlineStr"/>
    </row>
    <row r="38" ht="22" customHeight="1">
      <c r="A38" s="56" t="inlineStr">
        <is>
          <t>❌ SALAH 2 (R² tinggi = model bagus):</t>
        </is>
      </c>
    </row>
    <row r="39" ht="22" customHeight="1">
      <c r="A39" s="56" t="inlineStr">
        <is>
          <t xml:space="preserve">   "R² 0.99 = model sangat bagus."</t>
        </is>
      </c>
    </row>
    <row r="40" ht="22" customHeight="1">
      <c r="A40" s="56" t="inlineStr">
        <is>
          <t xml:space="preserve">   Kenapa hati-hati: R² 0.99 bisa karena:</t>
        </is>
      </c>
    </row>
    <row r="41" ht="22" customHeight="1">
      <c r="A41" s="56" t="inlineStr">
        <is>
          <t xml:space="preserve">      • Over-fitting (model terlalu rumit, hafal noise)</t>
        </is>
      </c>
    </row>
    <row r="42" ht="22" customHeight="1">
      <c r="A42" s="56" t="inlineStr">
        <is>
          <t xml:space="preserve">      • Multikolinearitas (X saling berkorelasi tinggi, sama-sama jelaskan Y)</t>
        </is>
      </c>
    </row>
    <row r="43" ht="22" customHeight="1">
      <c r="A43" s="56" t="inlineStr">
        <is>
          <t xml:space="preserve">      • Endogeneity (bias yg bikin estimasi salah)</t>
        </is>
      </c>
    </row>
    <row r="44" ht="22" customHeight="1">
      <c r="A44" s="56" t="inlineStr">
        <is>
          <t xml:space="preserve">   R² tinggi PERLU diverifikasi dengan cek asumsi klasik (Pilar 2).</t>
        </is>
      </c>
    </row>
    <row r="45" ht="8" customHeight="1">
      <c r="A45" s="56" t="inlineStr"/>
    </row>
    <row r="46" ht="22" customHeight="1">
      <c r="A46" s="56" t="inlineStr">
        <is>
          <t>✅ Pakai Adj R² untuk fairness:</t>
        </is>
      </c>
    </row>
    <row r="47" ht="22" customHeight="1">
      <c r="A47" s="56" t="inlineStr">
        <is>
          <t xml:space="preserve">   Adj R² mempenalti tambah variabel tanpa kontribusi nyata.</t>
        </is>
      </c>
    </row>
    <row r="48" ht="22" customHeight="1">
      <c r="A48" s="56" t="inlineStr">
        <is>
          <t xml:space="preserve">   Adj R² lebih jujur dari R² mentah.</t>
        </is>
      </c>
    </row>
    <row r="49"/>
    <row r="50" ht="24" customHeight="1">
      <c r="A50" s="55" t="inlineStr">
        <is>
          <t>📊 INTERPRETASI p-value</t>
        </is>
      </c>
    </row>
    <row r="51" ht="22" customHeight="1">
      <c r="A51" s="56" t="inlineStr">
        <is>
          <t>Misal hasil: p-value = 0.001 untuk β₁ (IPK S1).</t>
        </is>
      </c>
    </row>
    <row r="52" ht="8" customHeight="1">
      <c r="A52" s="56" t="inlineStr"/>
    </row>
    <row r="53" ht="22" customHeight="1">
      <c r="A53" s="56" t="inlineStr">
        <is>
          <t>✅ BENAR:</t>
        </is>
      </c>
    </row>
    <row r="54" ht="22" customHeight="1">
      <c r="A54" s="56" t="inlineStr">
        <is>
          <t xml:space="preserve">   "Kalau β₁ sebenarnya = 0 (variabel ini tidak punya efek), probabilitas kita</t>
        </is>
      </c>
    </row>
    <row r="55" ht="22" customHeight="1">
      <c r="A55" s="56" t="inlineStr">
        <is>
          <t xml:space="preserve">    dapat data sekuel ini = 0.001 (0.1%). Karena probabilitas sangat kecil,</t>
        </is>
      </c>
    </row>
    <row r="56" ht="22" customHeight="1">
      <c r="A56" s="56" t="inlineStr">
        <is>
          <t xml:space="preserve">    kita TOLAK hipotesis nol. Kesimpulan: IPK S1 PUNYA efek terhadap IPK S2."</t>
        </is>
      </c>
    </row>
    <row r="57" ht="8" customHeight="1">
      <c r="A57" s="56" t="inlineStr"/>
    </row>
    <row r="58" ht="22" customHeight="1">
      <c r="A58" s="56" t="inlineStr">
        <is>
          <t>❌ SALAH 1 (interpretasi probabilitas):</t>
        </is>
      </c>
    </row>
    <row r="59" ht="22" customHeight="1">
      <c r="A59" s="56" t="inlineStr">
        <is>
          <t xml:space="preserve">   "Probabilitas β₁ sama dengan 0 adalah 0.001."</t>
        </is>
      </c>
    </row>
    <row r="60" ht="22" customHeight="1">
      <c r="A60" s="56" t="inlineStr">
        <is>
          <t xml:space="preserve">   Kenapa salah: p-value BUKAN P(β=0|data). Itu P(data extreme|β=0).</t>
        </is>
      </c>
    </row>
    <row r="61" ht="22" customHeight="1">
      <c r="A61" s="56" t="inlineStr">
        <is>
          <t xml:space="preserve">   Beda fundamental dalam statistik frequentist.</t>
        </is>
      </c>
    </row>
    <row r="62" ht="8" customHeight="1">
      <c r="A62" s="56" t="inlineStr"/>
    </row>
    <row r="63" ht="22" customHeight="1">
      <c r="A63" s="56" t="inlineStr">
        <is>
          <t>❌ SALAH 2 (signifikansi statistik = penting):</t>
        </is>
      </c>
    </row>
    <row r="64" ht="22" customHeight="1">
      <c r="A64" s="56" t="inlineStr">
        <is>
          <t xml:space="preserve">   "p = 0.001, jadi IPK S1 sangat penting."</t>
        </is>
      </c>
    </row>
    <row r="65" ht="22" customHeight="1">
      <c r="A65" s="56" t="inlineStr">
        <is>
          <t xml:space="preserve">   Kenapa hati-hati: signifikansi statistik ≠ signifikansi praktis.</t>
        </is>
      </c>
    </row>
    <row r="66" ht="22" customHeight="1">
      <c r="A66" s="56" t="inlineStr">
        <is>
          <t xml:space="preserve">   p &lt; 0.05 hanya bukti bahwa β ≠ 0. Magnitude β yg menentukan praktis penting atau tidak.</t>
        </is>
      </c>
    </row>
    <row r="67" ht="8" customHeight="1">
      <c r="A67" s="56" t="inlineStr"/>
    </row>
    <row r="68" ht="22" customHeight="1">
      <c r="A68" s="56" t="inlineStr">
        <is>
          <t>✅ Aturan praktis:</t>
        </is>
      </c>
    </row>
    <row r="69" ht="22" customHeight="1">
      <c r="A69" s="56" t="inlineStr">
        <is>
          <t xml:space="preserve">   p &lt; 0.01: sangat signifikan (***)</t>
        </is>
      </c>
    </row>
    <row r="70" ht="22" customHeight="1">
      <c r="A70" s="56" t="inlineStr">
        <is>
          <t xml:space="preserve">   p &lt; 0.05: signifikan (**)</t>
        </is>
      </c>
    </row>
    <row r="71" ht="22" customHeight="1">
      <c r="A71" s="56" t="inlineStr">
        <is>
          <t xml:space="preserve">   p &lt; 0.10: signifikan lemah (*)</t>
        </is>
      </c>
    </row>
    <row r="72" ht="22" customHeight="1">
      <c r="A72" s="56" t="inlineStr">
        <is>
          <t xml:space="preserve">   p ≥ 0.10: TIDAK signifikan</t>
        </is>
      </c>
    </row>
    <row r="73"/>
    <row r="74" ht="24" customHeight="1">
      <c r="A74" s="55" t="inlineStr">
        <is>
          <t>⚠️ KORELASI ≠ KAUSALITAS</t>
        </is>
      </c>
    </row>
    <row r="75" ht="22" customHeight="1">
      <c r="A75" s="56" t="inlineStr">
        <is>
          <t>Ini PALING PENTING dari semua. Sering disalahpahami.</t>
        </is>
      </c>
    </row>
    <row r="76" ht="8" customHeight="1">
      <c r="A76" s="56" t="inlineStr"/>
    </row>
    <row r="77" ht="22" customHeight="1">
      <c r="A77" s="56" t="inlineStr">
        <is>
          <t>β₁ signifikan = X1 dan Y BERKORELASI (ada pola).</t>
        </is>
      </c>
    </row>
    <row r="78" ht="22" customHeight="1">
      <c r="A78" s="56" t="inlineStr">
        <is>
          <t>TIDAK otomatis = X1 MENYEBABKAN Y.</t>
        </is>
      </c>
    </row>
    <row r="79" ht="8" customHeight="1">
      <c r="A79" s="56" t="inlineStr"/>
    </row>
    <row r="80" ht="22" customHeight="1">
      <c r="A80" s="56" t="inlineStr">
        <is>
          <t>Contoh klasik:</t>
        </is>
      </c>
    </row>
    <row r="81" ht="22" customHeight="1">
      <c r="A81" s="56" t="inlineStr">
        <is>
          <t xml:space="preserve">   Data: orang yg jualan es krim banyak → angka kasus tenggelam tinggi.</t>
        </is>
      </c>
    </row>
    <row r="82" ht="22" customHeight="1">
      <c r="A82" s="56" t="inlineStr">
        <is>
          <t xml:space="preserve">   Salah simpulkan: "es krim menyebabkan tenggelam".</t>
        </is>
      </c>
    </row>
    <row r="83" ht="22" customHeight="1">
      <c r="A83" s="56" t="inlineStr">
        <is>
          <t xml:space="preserve">   Sebenarnya: cuaca panas (variabel ketiga / confound) bikin orang beli es krim</t>
        </is>
      </c>
    </row>
    <row r="84" ht="22" customHeight="1">
      <c r="A84" s="56" t="inlineStr">
        <is>
          <t xml:space="preserve">              DAN bikin orang berenang (yg bisa tenggelam).</t>
        </is>
      </c>
    </row>
    <row r="85" ht="8" customHeight="1">
      <c r="A85" s="56" t="inlineStr"/>
    </row>
    <row r="86" ht="22" customHeight="1">
      <c r="A86" s="56" t="inlineStr">
        <is>
          <t>Untuk KLAIM KAUSAL, butuh:</t>
        </is>
      </c>
    </row>
    <row r="87" ht="22" customHeight="1">
      <c r="A87" s="56" t="inlineStr">
        <is>
          <t xml:space="preserve">   • Eksperimen acak (RCT — randomized controlled trial)</t>
        </is>
      </c>
    </row>
    <row r="88" ht="22" customHeight="1">
      <c r="A88" s="56" t="inlineStr">
        <is>
          <t xml:space="preserve">   • Atau metode causal inference modern (DiD, IV, RDD)</t>
        </is>
      </c>
    </row>
    <row r="89" ht="22" customHeight="1">
      <c r="A89" s="56" t="inlineStr">
        <is>
          <t xml:space="preserve">   • Topik advanced di Pilar 2 Ekonometrik</t>
        </is>
      </c>
    </row>
    <row r="90" ht="8" customHeight="1">
      <c r="A90" s="56" t="inlineStr"/>
    </row>
    <row r="91" ht="22" customHeight="1">
      <c r="A91" s="57" t="inlineStr">
        <is>
          <t>🎯 Aturan emas:</t>
        </is>
      </c>
    </row>
    <row r="92" ht="22" customHeight="1">
      <c r="A92" s="56" t="inlineStr">
        <is>
          <t xml:space="preserve">   Regresi biasa = "X dan Y berkorelasi setelah kontrol variabel lain".</t>
        </is>
      </c>
    </row>
    <row r="93" ht="22" customHeight="1">
      <c r="A93" s="56" t="inlineStr">
        <is>
          <t xml:space="preserve">   BUKAN = "X menyebabkan Y".</t>
        </is>
      </c>
    </row>
  </sheetData>
  <mergeCells count="89">
    <mergeCell ref="A77:H77"/>
    <mergeCell ref="A83:H83"/>
    <mergeCell ref="A6:H6"/>
    <mergeCell ref="A69:H69"/>
    <mergeCell ref="A66:H66"/>
    <mergeCell ref="A75:H75"/>
    <mergeCell ref="A50:H50"/>
    <mergeCell ref="A55:H55"/>
    <mergeCell ref="A86:H86"/>
    <mergeCell ref="A5:H5"/>
    <mergeCell ref="A32:H32"/>
    <mergeCell ref="A29:H29"/>
    <mergeCell ref="A81:H81"/>
    <mergeCell ref="A38:H38"/>
    <mergeCell ref="A13:H13"/>
    <mergeCell ref="A44:H44"/>
    <mergeCell ref="A31:H31"/>
    <mergeCell ref="A58:H58"/>
    <mergeCell ref="A40:H40"/>
    <mergeCell ref="A67:H67"/>
    <mergeCell ref="A15:H15"/>
    <mergeCell ref="A24:H24"/>
    <mergeCell ref="A51:H51"/>
    <mergeCell ref="A82:H82"/>
    <mergeCell ref="A60:H60"/>
    <mergeCell ref="A7:H7"/>
    <mergeCell ref="A16:H16"/>
    <mergeCell ref="A84:H84"/>
    <mergeCell ref="A27:H27"/>
    <mergeCell ref="A18:H18"/>
    <mergeCell ref="A2:H2"/>
    <mergeCell ref="A85:H85"/>
    <mergeCell ref="A42:H42"/>
    <mergeCell ref="A47:H47"/>
    <mergeCell ref="A22:H22"/>
    <mergeCell ref="A62:H62"/>
    <mergeCell ref="A20:H20"/>
    <mergeCell ref="A72:H72"/>
    <mergeCell ref="A28:H28"/>
    <mergeCell ref="A48:H48"/>
    <mergeCell ref="A30:H30"/>
    <mergeCell ref="A59:H59"/>
    <mergeCell ref="A64:H64"/>
    <mergeCell ref="A79:H79"/>
    <mergeCell ref="A61:H61"/>
    <mergeCell ref="A88:H88"/>
    <mergeCell ref="A70:H70"/>
    <mergeCell ref="A54:H54"/>
    <mergeCell ref="A41:H41"/>
    <mergeCell ref="A90:H90"/>
    <mergeCell ref="A74:H74"/>
    <mergeCell ref="A56:H56"/>
    <mergeCell ref="A26:H26"/>
    <mergeCell ref="A71:H71"/>
    <mergeCell ref="A76:H76"/>
    <mergeCell ref="A33:H33"/>
    <mergeCell ref="A8:H8"/>
    <mergeCell ref="A17:H17"/>
    <mergeCell ref="A53:H53"/>
    <mergeCell ref="A35:H35"/>
    <mergeCell ref="A63:H63"/>
    <mergeCell ref="A10:H10"/>
    <mergeCell ref="A19:H19"/>
    <mergeCell ref="A68:H68"/>
    <mergeCell ref="A34:H34"/>
    <mergeCell ref="A9:H9"/>
    <mergeCell ref="A92:H92"/>
    <mergeCell ref="A39:H39"/>
    <mergeCell ref="A36:H36"/>
    <mergeCell ref="A11:H11"/>
    <mergeCell ref="A1:H1"/>
    <mergeCell ref="A45:H45"/>
    <mergeCell ref="A78:H78"/>
    <mergeCell ref="A87:H87"/>
    <mergeCell ref="A65:H65"/>
    <mergeCell ref="A80:H80"/>
    <mergeCell ref="A37:H37"/>
    <mergeCell ref="A46:H46"/>
    <mergeCell ref="A89:H89"/>
    <mergeCell ref="A12:H12"/>
    <mergeCell ref="A21:H21"/>
    <mergeCell ref="A57:H57"/>
    <mergeCell ref="A14:H14"/>
    <mergeCell ref="A23:H23"/>
    <mergeCell ref="A4:H4"/>
    <mergeCell ref="A91:H91"/>
    <mergeCell ref="A43:H43"/>
    <mergeCell ref="A52:H52"/>
    <mergeCell ref="A93:H93"/>
  </mergeCells>
  <pageMargins left="0.75" right="0.75" top="1" bottom="1" header="0.5" footer="0.5"/>
</worksheet>
</file>

<file path=xl/worksheets/sheet17.xml><?xml version="1.0" encoding="utf-8"?>
<worksheet xmlns="http://schemas.openxmlformats.org/spreadsheetml/2006/main">
  <sheetPr>
    <outlinePr summaryBelow="1" summaryRight="1"/>
    <pageSetUpPr/>
  </sheetPr>
  <dimension ref="A1:H75"/>
  <sheetViews>
    <sheetView workbookViewId="0">
      <selection activeCell="A1" sqref="A1"/>
    </sheetView>
  </sheetViews>
  <sheetFormatPr baseColWidth="8" defaultRowHeight="15"/>
  <cols>
    <col width="110" customWidth="1" min="1" max="1"/>
  </cols>
  <sheetData>
    <row r="1" ht="26" customHeight="1">
      <c r="A1" s="10" t="inlineStr">
        <is>
          <t>📚 Sheet 16 — KESALAHAN UMUM (hindari ini!)</t>
        </is>
      </c>
    </row>
    <row r="2">
      <c r="A2" s="54" t="inlineStr">
        <is>
          <t>5 kesalahan paling sering. Cek list ini sebelum publish hasil regresi.</t>
        </is>
      </c>
    </row>
    <row r="3"/>
    <row r="4" ht="24" customHeight="1">
      <c r="A4" s="55" t="inlineStr">
        <is>
          <t>1. LUPA KOLOM INTERCEPT</t>
        </is>
      </c>
    </row>
    <row r="5" ht="22" customHeight="1">
      <c r="A5" s="56" t="inlineStr">
        <is>
          <t>Bikin matrix X tanpa kolom 1 (intercept).</t>
        </is>
      </c>
    </row>
    <row r="6" ht="22" customHeight="1">
      <c r="A6" s="56" t="inlineStr">
        <is>
          <t>Akibat: regresi dipaksa lewat origin (0, 0, 0, 0). Estimator bias.</t>
        </is>
      </c>
    </row>
    <row r="7" ht="8" customHeight="1">
      <c r="A7" s="56" t="inlineStr"/>
    </row>
    <row r="8" ht="22" customHeight="1">
      <c r="A8" s="57" t="inlineStr">
        <is>
          <t>🎯 Contoh akibat:</t>
        </is>
      </c>
    </row>
    <row r="9" ht="22" customHeight="1">
      <c r="A9" s="56" t="inlineStr">
        <is>
          <t xml:space="preserve">   Tanpa intercept, kalau X1 = X2 = X3 = 0, model prediksi Y = 0.</t>
        </is>
      </c>
    </row>
    <row r="10" ht="22" customHeight="1">
      <c r="A10" s="56" t="inlineStr">
        <is>
          <t xml:space="preserve">   Padahal di realitas Y mungkin punya baseline tertentu.</t>
        </is>
      </c>
    </row>
    <row r="11" ht="8" customHeight="1">
      <c r="A11" s="56" t="inlineStr"/>
    </row>
    <row r="12" ht="22" customHeight="1">
      <c r="A12" s="56" t="inlineStr">
        <is>
          <t>✅ FIX: Selalu tambah kolom semua 1 di POSISI PERTAMA matrix X.</t>
        </is>
      </c>
    </row>
    <row r="13" ht="22" customHeight="1">
      <c r="A13" s="56" t="inlineStr">
        <is>
          <t xml:space="preserve">       Itu lah kenapa Sheet 7 kita kolom 1 = 1 semua.</t>
        </is>
      </c>
    </row>
    <row r="14"/>
    <row r="15" ht="24" customHeight="1">
      <c r="A15" s="55" t="inlineStr">
        <is>
          <t>2. SALAH BACA LINEST (URUTAN TERBALIK!)</t>
        </is>
      </c>
    </row>
    <row r="16" ht="22" customHeight="1">
      <c r="A16" s="56" t="inlineStr">
        <is>
          <t>LINEST return koefisien dengan urutan TERBALIK: β_last, β_last-1, ..., β₀.</t>
        </is>
      </c>
    </row>
    <row r="17" ht="22" customHeight="1">
      <c r="A17" s="56" t="inlineStr">
        <is>
          <t>Banyak mahasiswa baca dari kiri = sangka kolom pertama β₀.</t>
        </is>
      </c>
    </row>
    <row r="18" ht="8" customHeight="1">
      <c r="A18" s="56" t="inlineStr"/>
    </row>
    <row r="19" ht="22" customHeight="1">
      <c r="A19" s="57" t="inlineStr">
        <is>
          <t>🎯 Akibat: salah interpretasi semua koefisien.</t>
        </is>
      </c>
    </row>
    <row r="20" ht="22" customHeight="1">
      <c r="A20" s="56" t="inlineStr">
        <is>
          <t xml:space="preserve">   β yg seharusnya untuk TOEFL malah diasumsikan untuk intercept. Chaos.</t>
        </is>
      </c>
    </row>
    <row r="21" ht="8" customHeight="1">
      <c r="A21" s="56" t="inlineStr"/>
    </row>
    <row r="22" ht="22" customHeight="1">
      <c r="A22" s="56" t="inlineStr">
        <is>
          <t>✅ FIX: Label setiap kolom output LINEST dengan β yang sesuai.</t>
        </is>
      </c>
    </row>
    <row r="23" ht="22" customHeight="1">
      <c r="A23" s="56" t="inlineStr">
        <is>
          <t xml:space="preserve">       Cross-check dengan manual calculation (Sheet 11) — harus MATCH.</t>
        </is>
      </c>
    </row>
    <row r="24"/>
    <row r="25" ht="24" customHeight="1">
      <c r="A25" s="55" t="inlineStr">
        <is>
          <t>3. INTERPRETASI TANPA "CETERIS PARIBUS"</t>
        </is>
      </c>
    </row>
    <row r="26" ht="22" customHeight="1">
      <c r="A26" s="56" t="inlineStr">
        <is>
          <t>"β₁ = 0.47 → tiap X1 naik 1, Y naik 0.47" — kurang lengkap.</t>
        </is>
      </c>
    </row>
    <row r="27" ht="8" customHeight="1">
      <c r="A27" s="56" t="inlineStr"/>
    </row>
    <row r="28" ht="22" customHeight="1">
      <c r="A28" s="57" t="inlineStr">
        <is>
          <t>🎯 Akibat: pembaca / reviewer / penguji akan complain karena tidak presisi.</t>
        </is>
      </c>
    </row>
    <row r="29" ht="22" customHeight="1">
      <c r="A29" s="56" t="inlineStr">
        <is>
          <t xml:space="preserve">   Apalagi sidang tesis — pasti ditanya.</t>
        </is>
      </c>
    </row>
    <row r="30" ht="8" customHeight="1">
      <c r="A30" s="56" t="inlineStr"/>
    </row>
    <row r="31" ht="22" customHeight="1">
      <c r="A31" s="56" t="inlineStr">
        <is>
          <t>✅ FIX: Selalu tambahkan "DENGAN ASUMSI variabel lain TETAP".</t>
        </is>
      </c>
    </row>
    <row r="32" ht="22" customHeight="1">
      <c r="A32" s="56" t="inlineStr">
        <is>
          <t xml:space="preserve">       Atau pakai frase Latin: "ceteris paribus".</t>
        </is>
      </c>
    </row>
    <row r="33"/>
    <row r="34" ht="24" customHeight="1">
      <c r="A34" s="55" t="inlineStr">
        <is>
          <t>4. SKIP UJI ASUMSI KLASIK</t>
        </is>
      </c>
    </row>
    <row r="35" ht="22" customHeight="1">
      <c r="A35" s="56" t="inlineStr">
        <is>
          <t>OLS hanya valid kalau 5 asumsi BLUE terpenuhi.</t>
        </is>
      </c>
    </row>
    <row r="36" ht="22" customHeight="1">
      <c r="A36" s="56" t="inlineStr">
        <is>
          <t>Banyak mahasiswa SKIP uji asumsi, langsung lapor hasil regresi.</t>
        </is>
      </c>
    </row>
    <row r="37" ht="8" customHeight="1">
      <c r="A37" s="56" t="inlineStr"/>
    </row>
    <row r="38" ht="22" customHeight="1">
      <c r="A38" s="57" t="inlineStr">
        <is>
          <t>🎯 Akibat: hasil bisa MISLEADING.</t>
        </is>
      </c>
    </row>
    <row r="39" ht="22" customHeight="1">
      <c r="A39" s="56" t="inlineStr">
        <is>
          <t xml:space="preserve">   Contoh: kalau ada heteroskedastisitas, p-value salah → kesimpulan</t>
        </is>
      </c>
    </row>
    <row r="40" ht="22" customHeight="1">
      <c r="A40" s="56" t="inlineStr">
        <is>
          <t xml:space="preserve">          "signifikan" mungkin sebenarnya tidak signifikan.</t>
        </is>
      </c>
    </row>
    <row r="41" ht="8" customHeight="1">
      <c r="A41" s="56" t="inlineStr"/>
    </row>
    <row r="42" ht="22" customHeight="1">
      <c r="A42" s="56" t="inlineStr">
        <is>
          <t>✅ FIX: Selalu uji 5 asumsi (Normalitas, Homoskedastisitas, Multikolinearitas,</t>
        </is>
      </c>
    </row>
    <row r="43" ht="22" customHeight="1">
      <c r="A43" s="56" t="inlineStr">
        <is>
          <t xml:space="preserve">       Autokorelasi, Linearitas). Detail di Pilar 2 Ekonometrik.</t>
        </is>
      </c>
    </row>
    <row r="44"/>
    <row r="45" ht="24" customHeight="1">
      <c r="A45" s="55" t="inlineStr">
        <is>
          <t>5. R² TINGGI = MODEL BAGUS (SALAH!)</t>
        </is>
      </c>
    </row>
    <row r="46" ht="22" customHeight="1">
      <c r="A46" s="56" t="inlineStr">
        <is>
          <t>"R² = 0.99 jadi model saya bagus" — terlalu cepat menyimpulkan.</t>
        </is>
      </c>
    </row>
    <row r="47" ht="8" customHeight="1">
      <c r="A47" s="56" t="inlineStr"/>
    </row>
    <row r="48" ht="22" customHeight="1">
      <c r="A48" s="57" t="inlineStr">
        <is>
          <t>🎯 Akibat: model over-confidence, prediksi out-of-sample bisa ngawur.</t>
        </is>
      </c>
    </row>
    <row r="49" ht="8" customHeight="1">
      <c r="A49" s="56" t="inlineStr"/>
    </row>
    <row r="50" ht="22" customHeight="1">
      <c r="A50" s="56" t="inlineStr">
        <is>
          <t>✅ FIX: R² hanya SALAH SATU metrik.</t>
        </is>
      </c>
    </row>
    <row r="51" ht="22" customHeight="1">
      <c r="A51" s="56" t="inlineStr">
        <is>
          <t xml:space="preserve">       Cek juga:</t>
        </is>
      </c>
    </row>
    <row r="52" ht="22" customHeight="1">
      <c r="A52" s="56" t="inlineStr">
        <is>
          <t xml:space="preserve">       • Adj R² (lebih jujur untuk multi-variable)</t>
        </is>
      </c>
    </row>
    <row r="53" ht="22" customHeight="1">
      <c r="A53" s="56" t="inlineStr">
        <is>
          <t xml:space="preserve">       • Cross-validation (test pada data tidak digunakan train)</t>
        </is>
      </c>
    </row>
    <row r="54" ht="22" customHeight="1">
      <c r="A54" s="56" t="inlineStr">
        <is>
          <t xml:space="preserve">       • Cek asumsi klasik OLS</t>
        </is>
      </c>
    </row>
    <row r="55" ht="22" customHeight="1">
      <c r="A55" s="56" t="inlineStr">
        <is>
          <t xml:space="preserve">       • Cek multikolinearitas (VIF)</t>
        </is>
      </c>
    </row>
    <row r="56" ht="22" customHeight="1">
      <c r="A56" s="56" t="inlineStr">
        <is>
          <t xml:space="preserve">       • Cek robustness dengan sub-sample / spesifikasi alternatif</t>
        </is>
      </c>
    </row>
    <row r="57"/>
    <row r="58" ht="24" customHeight="1">
      <c r="A58" s="55" t="inlineStr">
        <is>
          <t>🎯 PRAKTIK YANG BAIK SEBELUM PUBLISH</t>
        </is>
      </c>
    </row>
    <row r="59" ht="22" customHeight="1">
      <c r="A59" s="56" t="inlineStr">
        <is>
          <t>Sebelum submit tesis / paper / laporan dengan hasil regresi:</t>
        </is>
      </c>
    </row>
    <row r="60" ht="8" customHeight="1">
      <c r="A60" s="56" t="inlineStr"/>
    </row>
    <row r="61" ht="22" customHeight="1">
      <c r="A61" s="56" t="inlineStr">
        <is>
          <t xml:space="preserve">   ✓ Cek asumsi klasik (5 asumsi BLUE)</t>
        </is>
      </c>
    </row>
    <row r="62" ht="22" customHeight="1">
      <c r="A62" s="56" t="inlineStr">
        <is>
          <t xml:space="preserve">   ✓ Cek multikolinearitas (VIF &lt; 10)</t>
        </is>
      </c>
    </row>
    <row r="63" ht="22" customHeight="1">
      <c r="A63" s="56" t="inlineStr">
        <is>
          <t xml:space="preserve">   ✓ Cek residual plot (harus scatter acak, bukan pola)</t>
        </is>
      </c>
    </row>
    <row r="64" ht="22" customHeight="1">
      <c r="A64" s="56" t="inlineStr">
        <is>
          <t xml:space="preserve">   ✓ Cek signifikansi (p &lt; 0.05 untuk variabel kunci)</t>
        </is>
      </c>
    </row>
    <row r="65" ht="22" customHeight="1">
      <c r="A65" s="56" t="inlineStr">
        <is>
          <t xml:space="preserve">   ✓ Cek robustness (jalankan dengan sub-sample, hasil tetap stabil?)</t>
        </is>
      </c>
    </row>
    <row r="66" ht="22" customHeight="1">
      <c r="A66" s="56" t="inlineStr">
        <is>
          <t xml:space="preserve">   ✓ Interpretasi koefisien dengan "ceteris paribus"</t>
        </is>
      </c>
    </row>
    <row r="67" ht="22" customHeight="1">
      <c r="A67" s="56" t="inlineStr">
        <is>
          <t xml:space="preserve">   ✓ R² + Adj R² + magnitude koefisien (cek reasonable)</t>
        </is>
      </c>
    </row>
    <row r="68" ht="22" customHeight="1">
      <c r="A68" s="56" t="inlineStr">
        <is>
          <t xml:space="preserve">   ✓ Cek apakah ada outlier yang ekstrem (cook's distance)</t>
        </is>
      </c>
    </row>
    <row r="69" ht="8" customHeight="1">
      <c r="A69" s="56" t="inlineStr"/>
    </row>
    <row r="70" ht="22" customHeight="1">
      <c r="A70" s="56" t="inlineStr">
        <is>
          <t>Setelah semua dicek, baru OK lapor hasil.</t>
        </is>
      </c>
    </row>
    <row r="71" ht="8" customHeight="1">
      <c r="A71" s="56" t="inlineStr"/>
    </row>
    <row r="72" ht="22" customHeight="1">
      <c r="A72" s="57" t="inlineStr">
        <is>
          <t>🎯 INGAT: regresi adalah TOOL untuk memahami data, bukan kebenaran absolut.</t>
        </is>
      </c>
    </row>
    <row r="73" ht="22" customHeight="1">
      <c r="A73" s="56" t="inlineStr">
        <is>
          <t xml:space="preserve">   Hasil regresi = ESTIMASI dengan ketidakpastian. Selalu sertakan SE dan CI.</t>
        </is>
      </c>
    </row>
    <row r="74" ht="8" customHeight="1">
      <c r="A74" s="56" t="inlineStr"/>
    </row>
    <row r="75" ht="22" customHeight="1">
      <c r="A75" s="56" t="inlineStr">
        <is>
          <t>🌟 Pilar 2 Ekonometrik akan bahas detail uji asumsi + causal inference modern.</t>
        </is>
      </c>
    </row>
  </sheetData>
  <mergeCells count="69">
    <mergeCell ref="A9:H9"/>
    <mergeCell ref="A67:H67"/>
    <mergeCell ref="A48:H48"/>
    <mergeCell ref="A30:H30"/>
    <mergeCell ref="A39:H39"/>
    <mergeCell ref="A15:H15"/>
    <mergeCell ref="A59:H59"/>
    <mergeCell ref="A73:H73"/>
    <mergeCell ref="A51:H51"/>
    <mergeCell ref="A64:H64"/>
    <mergeCell ref="A60:H60"/>
    <mergeCell ref="A36:H36"/>
    <mergeCell ref="A11:H11"/>
    <mergeCell ref="A49:H49"/>
    <mergeCell ref="A1:H1"/>
    <mergeCell ref="A45:H45"/>
    <mergeCell ref="A61:H61"/>
    <mergeCell ref="A6:H6"/>
    <mergeCell ref="A70:H70"/>
    <mergeCell ref="A69:H69"/>
    <mergeCell ref="A7:H7"/>
    <mergeCell ref="A25:H25"/>
    <mergeCell ref="A65:H65"/>
    <mergeCell ref="A16:H16"/>
    <mergeCell ref="A54:H54"/>
    <mergeCell ref="A41:H41"/>
    <mergeCell ref="A66:H66"/>
    <mergeCell ref="A37:H37"/>
    <mergeCell ref="A46:H46"/>
    <mergeCell ref="A27:H27"/>
    <mergeCell ref="A75:H75"/>
    <mergeCell ref="A74:H74"/>
    <mergeCell ref="A12:H12"/>
    <mergeCell ref="A18:H18"/>
    <mergeCell ref="A50:H50"/>
    <mergeCell ref="A26:H26"/>
    <mergeCell ref="A21:H21"/>
    <mergeCell ref="A56:H56"/>
    <mergeCell ref="A55:H55"/>
    <mergeCell ref="A2:H2"/>
    <mergeCell ref="A71:H71"/>
    <mergeCell ref="A42:H42"/>
    <mergeCell ref="A47:H47"/>
    <mergeCell ref="A5:H5"/>
    <mergeCell ref="A23:H23"/>
    <mergeCell ref="A32:H32"/>
    <mergeCell ref="A8:H8"/>
    <mergeCell ref="A22:H22"/>
    <mergeCell ref="A17:H17"/>
    <mergeCell ref="A40:H40"/>
    <mergeCell ref="A4:H4"/>
    <mergeCell ref="A62:H62"/>
    <mergeCell ref="A53:H53"/>
    <mergeCell ref="A29:H29"/>
    <mergeCell ref="A35:H35"/>
    <mergeCell ref="A20:H20"/>
    <mergeCell ref="A38:H38"/>
    <mergeCell ref="A43:H43"/>
    <mergeCell ref="A63:H63"/>
    <mergeCell ref="A52:H52"/>
    <mergeCell ref="A10:H10"/>
    <mergeCell ref="A28:H28"/>
    <mergeCell ref="A72:H72"/>
    <mergeCell ref="A13:H13"/>
    <mergeCell ref="A19:H19"/>
    <mergeCell ref="A68:H68"/>
    <mergeCell ref="A31:H31"/>
    <mergeCell ref="A58:H58"/>
    <mergeCell ref="A34:H34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C36"/>
  <sheetViews>
    <sheetView workbookViewId="0">
      <selection activeCell="A1" sqref="A1"/>
    </sheetView>
  </sheetViews>
  <sheetFormatPr baseColWidth="8" defaultRowHeight="15"/>
  <cols>
    <col width="5" customWidth="1" min="1" max="1"/>
    <col width="12" customWidth="1" min="2" max="2"/>
    <col width="11" customWidth="1" min="3" max="3"/>
    <col width="13" customWidth="1" min="4" max="4"/>
    <col width="11" customWidth="1" min="5" max="5"/>
    <col width="13" customWidth="1" min="6" max="6"/>
    <col width="13" customWidth="1" min="7" max="7"/>
    <col width="14" customWidth="1" min="8" max="8"/>
    <col width="12" customWidth="1" min="9" max="9"/>
    <col width="10" customWidth="1" min="10" max="10"/>
    <col width="5" customWidth="1" min="11" max="11"/>
    <col width="16" customWidth="1" min="12" max="12"/>
    <col width="14" customWidth="1" min="13" max="13"/>
    <col width="14" customWidth="1" min="14" max="14"/>
    <col width="14" customWidth="1" min="15" max="15"/>
    <col width="14" customWidth="1" min="16" max="16"/>
    <col width="4" customWidth="1" min="17" max="17"/>
    <col width="16" customWidth="1" min="18" max="18"/>
    <col width="14" customWidth="1" min="19" max="19"/>
    <col width="8" customWidth="1" min="20" max="20"/>
    <col width="12" customWidth="1" min="21" max="21"/>
    <col width="12" customWidth="1" min="22" max="22"/>
    <col width="12" customWidth="1" min="23" max="23"/>
    <col width="10" customWidth="1" min="24" max="24"/>
    <col width="12" customWidth="1" min="25" max="25"/>
    <col width="22" customWidth="1" min="26" max="26"/>
    <col width="22" customWidth="1" min="27" max="27"/>
    <col width="22" customWidth="1" min="28" max="28"/>
    <col width="22" customWidth="1" min="29" max="29"/>
  </cols>
  <sheetData>
    <row r="1" ht="22" customHeight="1">
      <c r="A1" s="10" t="inlineStr">
        <is>
          <t>⭐ OVERVIEW — Regresi Berganda dalam 1 Halaman</t>
        </is>
      </c>
    </row>
    <row r="2" ht="22" customHeight="1"/>
    <row r="3" ht="18" customHeight="1">
      <c r="A3" s="11" t="inlineStr">
        <is>
          <t>Setiap zona warna = 1 step. Untuk paham dari NOL, baca dulu Sheet 2-5 (konsep dasar). Detail step di Sheet 6-14.</t>
        </is>
      </c>
    </row>
    <row r="4" ht="30" customHeight="1">
      <c r="A4" s="12" t="inlineStr">
        <is>
          <t>🧭 NAVIGATION: Sheet 1 ini = ringkasan visual. Untuk DETAIL setiap step, buka Sheet 6-14 di bawah. Untuk KONSEP DASAR (kalau Boss SMA), baca Sheet 2-5.</t>
        </is>
      </c>
    </row>
    <row r="5" ht="24" customHeight="1">
      <c r="A5" s="13" t="inlineStr">
        <is>
          <t>🟡 ZONE 1 — DATA + MATRIX X (Detail: Sheet 6 &amp; 7)</t>
        </is>
      </c>
      <c r="L5" s="14" t="inlineStr">
        <is>
          <t>🟣 ZONE 2 — X'X (Sheet 8)</t>
        </is>
      </c>
      <c r="R5" s="15" t="inlineStr">
        <is>
          <t>✅ ZONE 6 — VERIFIKASI LINEST (Sheet 14)</t>
        </is>
      </c>
      <c r="Z5" s="16" t="inlineStr">
        <is>
          <t>📖 ZONE 9 — FAQ KONSEPTUAL</t>
        </is>
      </c>
    </row>
    <row r="6" ht="28" customHeight="1">
      <c r="A6" s="17" t="inlineStr">
        <is>
          <t>i</t>
        </is>
      </c>
      <c r="B6" s="17" t="inlineStr">
        <is>
          <t>Nama</t>
        </is>
      </c>
      <c r="C6" s="17" t="inlineStr">
        <is>
          <t>Intercept</t>
        </is>
      </c>
      <c r="D6" s="17" t="inlineStr">
        <is>
          <t>X1 (IPK S1)</t>
        </is>
      </c>
      <c r="E6" s="17" t="inlineStr">
        <is>
          <t>X2 (Jam)</t>
        </is>
      </c>
      <c r="F6" s="17" t="inlineStr">
        <is>
          <t>X3 (TOEFL)</t>
        </is>
      </c>
      <c r="G6" s="17" t="inlineStr">
        <is>
          <t>Y (IPK S2)</t>
        </is>
      </c>
      <c r="H6" s="17" t="inlineStr">
        <is>
          <t>ŷ predicted</t>
        </is>
      </c>
      <c r="I6" s="17" t="inlineStr">
        <is>
          <t>e residual</t>
        </is>
      </c>
      <c r="J6" s="17" t="inlineStr">
        <is>
          <t>e²</t>
        </is>
      </c>
      <c r="K6" s="18" t="inlineStr">
        <is>
          <t>→</t>
        </is>
      </c>
      <c r="L6" s="19" t="n"/>
      <c r="M6" s="20" t="inlineStr">
        <is>
          <t>Intercept</t>
        </is>
      </c>
      <c r="N6" s="20" t="inlineStr">
        <is>
          <t>X1</t>
        </is>
      </c>
      <c r="O6" s="20" t="inlineStr">
        <is>
          <t>X2</t>
        </is>
      </c>
      <c r="P6" s="20" t="inlineStr">
        <is>
          <t>X3</t>
        </is>
      </c>
      <c r="R6" s="21">
        <f>INDEX(LINEST(G7:G36,D7:F36,TRUE,TRUE),1,1)</f>
        <v/>
      </c>
      <c r="S6" s="21">
        <f>INDEX(LINEST(G7:G36,D7:F36,TRUE,TRUE),1,2)</f>
        <v/>
      </c>
      <c r="T6" s="21">
        <f>INDEX(LINEST(G7:G36,D7:F36,TRUE,TRUE),1,3)</f>
        <v/>
      </c>
      <c r="U6" s="21">
        <f>INDEX(LINEST(G7:G36,D7:F36,TRUE,TRUE),1,4)</f>
        <v/>
      </c>
      <c r="V6" s="22" t="inlineStr">
        <is>
          <t>Koef (β₃,β₂,β₁,β₀)</t>
        </is>
      </c>
    </row>
    <row r="7">
      <c r="A7" s="23" t="n">
        <v>1</v>
      </c>
      <c r="B7" s="23" t="inlineStr">
        <is>
          <t>Andi</t>
        </is>
      </c>
      <c r="C7" s="23" t="n">
        <v>1</v>
      </c>
      <c r="D7" s="23" t="n">
        <v>3.21</v>
      </c>
      <c r="E7" s="23" t="n">
        <v>23</v>
      </c>
      <c r="F7" s="23" t="n">
        <v>503</v>
      </c>
      <c r="G7" s="24" t="n">
        <v>3.2</v>
      </c>
      <c r="H7" s="25">
        <f>$N$31+$N$32*D7+$N$33*E7+$N$34*F7</f>
        <v/>
      </c>
      <c r="I7" s="25">
        <f>G7-H7</f>
        <v/>
      </c>
      <c r="J7" s="25">
        <f>I7^2</f>
        <v/>
      </c>
      <c r="L7" s="20" t="inlineStr">
        <is>
          <t>Intercept</t>
        </is>
      </c>
      <c r="M7" s="26">
        <f>SUMPRODUCT(C7:C36,C7:C36)</f>
        <v/>
      </c>
      <c r="N7" s="26">
        <f>SUMPRODUCT(C7:C36,D7:D36)</f>
        <v/>
      </c>
      <c r="O7" s="26">
        <f>SUMPRODUCT(C7:C36,E7:E36)</f>
        <v/>
      </c>
      <c r="P7" s="26">
        <f>SUMPRODUCT(C7:C36,F7:F36)</f>
        <v/>
      </c>
      <c r="Q7" s="18" t="inlineStr">
        <is>
          <t>↕</t>
        </is>
      </c>
      <c r="R7" s="21">
        <f>INDEX(LINEST(G7:G36,D7:F36,TRUE,TRUE),2,1)</f>
        <v/>
      </c>
      <c r="S7" s="21">
        <f>INDEX(LINEST(G7:G36,D7:F36,TRUE,TRUE),2,2)</f>
        <v/>
      </c>
      <c r="T7" s="21">
        <f>INDEX(LINEST(G7:G36,D7:F36,TRUE,TRUE),2,3)</f>
        <v/>
      </c>
      <c r="U7" s="21">
        <f>INDEX(LINEST(G7:G36,D7:F36,TRUE,TRUE),2,4)</f>
        <v/>
      </c>
      <c r="V7" s="22" t="inlineStr">
        <is>
          <t>Standard Error</t>
        </is>
      </c>
      <c r="Z7" s="27" t="inlineStr">
        <is>
          <t>Belum paham? Baca dulu →</t>
        </is>
      </c>
    </row>
    <row r="8">
      <c r="A8" s="23" t="n">
        <v>2</v>
      </c>
      <c r="B8" s="23" t="inlineStr">
        <is>
          <t>Budi</t>
        </is>
      </c>
      <c r="C8" s="23" t="n">
        <v>1</v>
      </c>
      <c r="D8" s="23" t="n">
        <v>3.85</v>
      </c>
      <c r="E8" s="23" t="n">
        <v>11</v>
      </c>
      <c r="F8" s="23" t="n">
        <v>555</v>
      </c>
      <c r="G8" s="24" t="n">
        <v>3.45</v>
      </c>
      <c r="H8" s="25">
        <f>$N$31+$N$32*D8+$N$33*E8+$N$34*F8</f>
        <v/>
      </c>
      <c r="I8" s="25">
        <f>G8-H8</f>
        <v/>
      </c>
      <c r="J8" s="25">
        <f>I8^2</f>
        <v/>
      </c>
      <c r="L8" s="20" t="inlineStr">
        <is>
          <t>X1</t>
        </is>
      </c>
      <c r="M8" s="26">
        <f>SUMPRODUCT(D7:D36,C7:C36)</f>
        <v/>
      </c>
      <c r="N8" s="26">
        <f>SUMPRODUCT(D7:D36,D7:D36)</f>
        <v/>
      </c>
      <c r="O8" s="26">
        <f>SUMPRODUCT(D7:D36,E7:E36)</f>
        <v/>
      </c>
      <c r="P8" s="26">
        <f>SUMPRODUCT(D7:D36,F7:F36)</f>
        <v/>
      </c>
      <c r="R8" s="21">
        <f>INDEX(LINEST(G7:G36,D7:F36,TRUE,TRUE),3,1)</f>
        <v/>
      </c>
      <c r="S8" s="21">
        <f>INDEX(LINEST(G7:G36,D7:F36,TRUE,TRUE),3,2)</f>
        <v/>
      </c>
      <c r="T8" s="21" t="n"/>
      <c r="U8" s="21" t="n"/>
      <c r="V8" s="22" t="inlineStr">
        <is>
          <t>R² | SE Estimate</t>
        </is>
      </c>
      <c r="Z8" s="28" t="inlineStr">
        <is>
          <t>Sheet 2: KONSEP_REGRESI (apa itu regresi, Y, X, linear)
Sheet 3: KONSEP_MATRIX (matrix, vector, transpose, inverse)
Sheet 4: KENAPA_OLS (kenapa kuadratkan, intuisi formula)</t>
        </is>
      </c>
    </row>
    <row r="9">
      <c r="A9" s="23" t="n">
        <v>3</v>
      </c>
      <c r="B9" s="23" t="inlineStr">
        <is>
          <t>Citra</t>
        </is>
      </c>
      <c r="C9" s="23" t="n">
        <v>1</v>
      </c>
      <c r="D9" s="23" t="n">
        <v>3.61</v>
      </c>
      <c r="E9" s="23" t="n">
        <v>25</v>
      </c>
      <c r="F9" s="23" t="n">
        <v>453</v>
      </c>
      <c r="G9" s="24" t="n">
        <v>3.68</v>
      </c>
      <c r="H9" s="25">
        <f>$N$31+$N$32*D9+$N$33*E9+$N$34*F9</f>
        <v/>
      </c>
      <c r="I9" s="25">
        <f>G9-H9</f>
        <v/>
      </c>
      <c r="J9" s="25">
        <f>I9^2</f>
        <v/>
      </c>
      <c r="L9" s="20" t="inlineStr">
        <is>
          <t>X2</t>
        </is>
      </c>
      <c r="M9" s="26">
        <f>SUMPRODUCT(E7:E36,C7:C36)</f>
        <v/>
      </c>
      <c r="N9" s="26">
        <f>SUMPRODUCT(E7:E36,D7:D36)</f>
        <v/>
      </c>
      <c r="O9" s="26">
        <f>SUMPRODUCT(E7:E36,E7:E36)</f>
        <v/>
      </c>
      <c r="P9" s="26">
        <f>SUMPRODUCT(E7:E36,F7:F36)</f>
        <v/>
      </c>
      <c r="R9" s="21">
        <f>INDEX(LINEST(G7:G36,D7:F36,TRUE,TRUE),4,1)</f>
        <v/>
      </c>
      <c r="S9" s="21">
        <f>INDEX(LINEST(G7:G36,D7:F36,TRUE,TRUE),4,2)</f>
        <v/>
      </c>
      <c r="T9" s="21" t="n"/>
      <c r="U9" s="21" t="n"/>
      <c r="V9" s="22" t="inlineStr">
        <is>
          <t>F-stat | df residual</t>
        </is>
      </c>
    </row>
    <row r="10">
      <c r="A10" s="23" t="n">
        <v>4</v>
      </c>
      <c r="B10" s="23" t="inlineStr">
        <is>
          <t>Dewi</t>
        </is>
      </c>
      <c r="C10" s="23" t="n">
        <v>1</v>
      </c>
      <c r="D10" s="23" t="n">
        <v>3.46</v>
      </c>
      <c r="E10" s="23" t="n">
        <v>13</v>
      </c>
      <c r="F10" s="23" t="n">
        <v>503</v>
      </c>
      <c r="G10" s="24" t="n">
        <v>3.25</v>
      </c>
      <c r="H10" s="25">
        <f>$N$31+$N$32*D10+$N$33*E10+$N$34*F10</f>
        <v/>
      </c>
      <c r="I10" s="25">
        <f>G10-H10</f>
        <v/>
      </c>
      <c r="J10" s="25">
        <f>I10^2</f>
        <v/>
      </c>
      <c r="L10" s="20" t="inlineStr">
        <is>
          <t>X3</t>
        </is>
      </c>
      <c r="M10" s="26">
        <f>SUMPRODUCT(F7:F36,C7:C36)</f>
        <v/>
      </c>
      <c r="N10" s="26">
        <f>SUMPRODUCT(F7:F36,D7:D36)</f>
        <v/>
      </c>
      <c r="O10" s="26">
        <f>SUMPRODUCT(F7:F36,E7:E36)</f>
        <v/>
      </c>
      <c r="P10" s="26">
        <f>SUMPRODUCT(F7:F36,F7:F36)</f>
        <v/>
      </c>
      <c r="R10" s="21">
        <f>INDEX(LINEST(G7:G36,D7:F36,TRUE,TRUE),5,1)</f>
        <v/>
      </c>
      <c r="S10" s="21">
        <f>INDEX(LINEST(G7:G36,D7:F36,TRUE,TRUE),5,2)</f>
        <v/>
      </c>
      <c r="T10" s="21" t="n"/>
      <c r="U10" s="21" t="n"/>
      <c r="V10" s="22" t="inlineStr">
        <is>
          <t>SSR | SSE | — | —</t>
        </is>
      </c>
    </row>
    <row r="11">
      <c r="A11" s="23" t="n">
        <v>5</v>
      </c>
      <c r="B11" s="23" t="inlineStr">
        <is>
          <t>Eko</t>
        </is>
      </c>
      <c r="C11" s="23" t="n">
        <v>1</v>
      </c>
      <c r="D11" s="23" t="n">
        <v>2.97</v>
      </c>
      <c r="E11" s="23" t="n">
        <v>11</v>
      </c>
      <c r="F11" s="23" t="n">
        <v>640</v>
      </c>
      <c r="G11" s="24" t="n">
        <v>3.19</v>
      </c>
      <c r="H11" s="25">
        <f>$N$31+$N$32*D11+$N$33*E11+$N$34*F11</f>
        <v/>
      </c>
      <c r="I11" s="25">
        <f>G11-H11</f>
        <v/>
      </c>
      <c r="J11" s="25">
        <f>I11^2</f>
        <v/>
      </c>
      <c r="L11" s="29" t="inlineStr">
        <is>
          <t>💡 X'X[i,j] = SUMPRODUCT(kol i, kol j). Simetris. [1,1] = n = 30.
📍 Detail step-by-step di Sheet 8_XtX</t>
        </is>
      </c>
    </row>
    <row r="12">
      <c r="A12" s="23" t="n">
        <v>6</v>
      </c>
      <c r="B12" s="23" t="inlineStr">
        <is>
          <t>Farah</t>
        </is>
      </c>
      <c r="C12" s="23" t="n">
        <v>1</v>
      </c>
      <c r="D12" s="23" t="n">
        <v>2.97</v>
      </c>
      <c r="E12" s="23" t="n">
        <v>22</v>
      </c>
      <c r="F12" s="23" t="n">
        <v>595</v>
      </c>
      <c r="G12" s="24" t="n">
        <v>3.45</v>
      </c>
      <c r="H12" s="25">
        <f>$N$31+$N$32*D12+$N$33*E12+$N$34*F12</f>
        <v/>
      </c>
      <c r="I12" s="25">
        <f>G12-H12</f>
        <v/>
      </c>
      <c r="J12" s="25">
        <f>I12^2</f>
        <v/>
      </c>
      <c r="R12" s="30" t="inlineStr">
        <is>
          <t>💡 LINEST return 5×4. Urutan koef TERBALIK: β₃→β₀.</t>
        </is>
      </c>
      <c r="Z12" s="27" t="inlineStr">
        <is>
          <t>Lupa istilah?</t>
        </is>
      </c>
    </row>
    <row r="13">
      <c r="A13" s="23" t="n">
        <v>7</v>
      </c>
      <c r="B13" s="23" t="inlineStr">
        <is>
          <t>Gita</t>
        </is>
      </c>
      <c r="C13" s="23" t="n">
        <v>1</v>
      </c>
      <c r="D13" s="23" t="n">
        <v>2.86</v>
      </c>
      <c r="E13" s="23" t="n">
        <v>8</v>
      </c>
      <c r="F13" s="23" t="n">
        <v>493</v>
      </c>
      <c r="G13" s="24" t="n">
        <v>2.89</v>
      </c>
      <c r="H13" s="25">
        <f>$N$31+$N$32*D13+$N$33*E13+$N$34*F13</f>
        <v/>
      </c>
      <c r="I13" s="25">
        <f>G13-H13</f>
        <v/>
      </c>
      <c r="J13" s="25">
        <f>I13^2</f>
        <v/>
      </c>
      <c r="Z13" s="28" t="inlineStr">
        <is>
          <t>Buka Sheet 5: GLOSARIUM. 30 istilah dijelaskan dengan analogi.</t>
        </is>
      </c>
    </row>
    <row r="14">
      <c r="A14" s="23" t="n">
        <v>8</v>
      </c>
      <c r="B14" s="23" t="inlineStr">
        <is>
          <t>Hadi</t>
        </is>
      </c>
      <c r="C14" s="23" t="n">
        <v>1</v>
      </c>
      <c r="D14" s="23" t="n">
        <v>3.75</v>
      </c>
      <c r="E14" s="23" t="n">
        <v>29</v>
      </c>
      <c r="F14" s="23" t="n">
        <v>611</v>
      </c>
      <c r="G14" s="24" t="n">
        <v>4</v>
      </c>
      <c r="H14" s="25">
        <f>$N$31+$N$32*D14+$N$33*E14+$N$34*F14</f>
        <v/>
      </c>
      <c r="I14" s="25">
        <f>G14-H14</f>
        <v/>
      </c>
      <c r="J14" s="25">
        <f>I14^2</f>
        <v/>
      </c>
      <c r="L14" s="31" t="inlineStr">
        <is>
          <t>🟠 ZONE 3 — (X'X)⁻¹ (Sheet 9)</t>
        </is>
      </c>
    </row>
    <row r="15">
      <c r="A15" s="23" t="n">
        <v>9</v>
      </c>
      <c r="B15" s="23" t="inlineStr">
        <is>
          <t>Indah</t>
        </is>
      </c>
      <c r="C15" s="23" t="n">
        <v>1</v>
      </c>
      <c r="D15" s="23" t="n">
        <v>3.46</v>
      </c>
      <c r="E15" s="23" t="n">
        <v>18</v>
      </c>
      <c r="F15" s="23" t="n">
        <v>639</v>
      </c>
      <c r="G15" s="24" t="n">
        <v>3.49</v>
      </c>
      <c r="H15" s="25">
        <f>$N$31+$N$32*D15+$N$33*E15+$N$34*F15</f>
        <v/>
      </c>
      <c r="I15" s="25">
        <f>G15-H15</f>
        <v/>
      </c>
      <c r="J15" s="25">
        <f>I15^2</f>
        <v/>
      </c>
      <c r="L15" s="32" t="n"/>
      <c r="M15" s="33" t="inlineStr">
        <is>
          <t>Intercept</t>
        </is>
      </c>
      <c r="N15" s="33" t="inlineStr">
        <is>
          <t>X1</t>
        </is>
      </c>
      <c r="O15" s="33" t="inlineStr">
        <is>
          <t>X2</t>
        </is>
      </c>
      <c r="P15" s="33" t="inlineStr">
        <is>
          <t>X3</t>
        </is>
      </c>
      <c r="R15" s="34" t="inlineStr">
        <is>
          <t>🔬 ZONE 7 — Inferensi (Sheet 13)</t>
        </is>
      </c>
    </row>
    <row r="16">
      <c r="A16" s="23" t="n">
        <v>10</v>
      </c>
      <c r="B16" s="23" t="inlineStr">
        <is>
          <t>Joko</t>
        </is>
      </c>
      <c r="C16" s="23" t="n">
        <v>1</v>
      </c>
      <c r="D16" s="23" t="n">
        <v>3.58</v>
      </c>
      <c r="E16" s="23" t="n">
        <v>22</v>
      </c>
      <c r="F16" s="23" t="n">
        <v>463</v>
      </c>
      <c r="G16" s="24" t="n">
        <v>3.54</v>
      </c>
      <c r="H16" s="25">
        <f>$N$31+$N$32*D16+$N$33*E16+$N$34*F16</f>
        <v/>
      </c>
      <c r="I16" s="25">
        <f>G16-H16</f>
        <v/>
      </c>
      <c r="J16" s="25">
        <f>I16^2</f>
        <v/>
      </c>
      <c r="L16" s="33" t="inlineStr">
        <is>
          <t>Intercept</t>
        </is>
      </c>
      <c r="M16" s="35">
        <f t="array" ref="M16:P19">MINVERSE(M7:P10)</f>
        <v/>
      </c>
      <c r="N16" s="35" t="n"/>
      <c r="O16" s="35" t="n"/>
      <c r="P16" s="35" t="n"/>
      <c r="R16" s="36" t="inlineStr">
        <is>
          <t>Koefisien</t>
        </is>
      </c>
      <c r="S16" s="36" t="inlineStr">
        <is>
          <t>β̂</t>
        </is>
      </c>
      <c r="T16" s="36" t="inlineStr">
        <is>
          <t>diag(X'X)⁻¹</t>
        </is>
      </c>
      <c r="U16" s="36" t="inlineStr">
        <is>
          <t>σ̂²</t>
        </is>
      </c>
      <c r="V16" s="36" t="inlineStr">
        <is>
          <t>Var(β̂)</t>
        </is>
      </c>
      <c r="W16" s="36" t="inlineStr">
        <is>
          <t>SE(β̂)</t>
        </is>
      </c>
      <c r="X16" s="36" t="inlineStr">
        <is>
          <t>t-stat</t>
        </is>
      </c>
      <c r="Y16" s="36" t="inlineStr">
        <is>
          <t>p-value</t>
        </is>
      </c>
    </row>
    <row r="17">
      <c r="A17" s="23" t="n">
        <v>11</v>
      </c>
      <c r="B17" s="23" t="inlineStr">
        <is>
          <t>Kiki</t>
        </is>
      </c>
      <c r="C17" s="23" t="n">
        <v>1</v>
      </c>
      <c r="D17" s="23" t="n">
        <v>2.82</v>
      </c>
      <c r="E17" s="23" t="n">
        <v>30</v>
      </c>
      <c r="F17" s="23" t="n">
        <v>544</v>
      </c>
      <c r="G17" s="24" t="n">
        <v>3.48</v>
      </c>
      <c r="H17" s="25">
        <f>$N$31+$N$32*D17+$N$33*E17+$N$34*F17</f>
        <v/>
      </c>
      <c r="I17" s="25">
        <f>G17-H17</f>
        <v/>
      </c>
      <c r="J17" s="25">
        <f>I17^2</f>
        <v/>
      </c>
      <c r="L17" s="33" t="inlineStr">
        <is>
          <t>X1</t>
        </is>
      </c>
      <c r="M17" s="35" t="n"/>
      <c r="N17" s="35" t="n"/>
      <c r="O17" s="35" t="n"/>
      <c r="P17" s="35" t="n"/>
      <c r="R17" s="37" t="inlineStr">
        <is>
          <t>β₀ (intercept)</t>
        </is>
      </c>
      <c r="S17" s="38">
        <f>N31</f>
        <v/>
      </c>
      <c r="T17" s="38">
        <f>M16</f>
        <v/>
      </c>
      <c r="U17" s="38">
        <f>S10/(30-4)</f>
        <v/>
      </c>
      <c r="V17" s="38">
        <f>U17*T17</f>
        <v/>
      </c>
      <c r="W17" s="38">
        <f>SQRT(V17)</f>
        <v/>
      </c>
      <c r="X17" s="38">
        <f>S17/W17</f>
        <v/>
      </c>
      <c r="Y17" s="38">
        <f>TDIST(ABS(X17),26,2)</f>
        <v/>
      </c>
      <c r="Z17" s="27" t="inlineStr">
        <is>
          <t>Mau langsung lihat hasil?</t>
        </is>
      </c>
    </row>
    <row r="18">
      <c r="A18" s="23" t="n">
        <v>12</v>
      </c>
      <c r="B18" s="23" t="inlineStr">
        <is>
          <t>Lina</t>
        </is>
      </c>
      <c r="C18" s="23" t="n">
        <v>1</v>
      </c>
      <c r="D18" s="23" t="n">
        <v>3.87</v>
      </c>
      <c r="E18" s="23" t="n">
        <v>13</v>
      </c>
      <c r="F18" s="23" t="n">
        <v>497</v>
      </c>
      <c r="G18" s="24" t="n">
        <v>3.47</v>
      </c>
      <c r="H18" s="25">
        <f>$N$31+$N$32*D18+$N$33*E18+$N$34*F18</f>
        <v/>
      </c>
      <c r="I18" s="25">
        <f>G18-H18</f>
        <v/>
      </c>
      <c r="J18" s="25">
        <f>I18^2</f>
        <v/>
      </c>
      <c r="L18" s="33" t="inlineStr">
        <is>
          <t>X2</t>
        </is>
      </c>
      <c r="M18" s="35" t="n"/>
      <c r="N18" s="35" t="n"/>
      <c r="O18" s="35" t="n"/>
      <c r="P18" s="35" t="n"/>
      <c r="R18" s="37" t="inlineStr">
        <is>
          <t>β₁ (IPK S1)</t>
        </is>
      </c>
      <c r="S18" s="38">
        <f>N32</f>
        <v/>
      </c>
      <c r="T18" s="38">
        <f>N17</f>
        <v/>
      </c>
      <c r="U18" s="38">
        <f>S10/(30-4)</f>
        <v/>
      </c>
      <c r="V18" s="38">
        <f>U18*T18</f>
        <v/>
      </c>
      <c r="W18" s="38">
        <f>SQRT(V18)</f>
        <v/>
      </c>
      <c r="X18" s="38">
        <f>S18/W18</f>
        <v/>
      </c>
      <c r="Y18" s="38">
        <f>TDIST(ABS(X18),26,2)</f>
        <v/>
      </c>
      <c r="Z18" s="28" t="inlineStr">
        <is>
          <t>Sheet 11: β̂ — koefisien akhir. Sheet 12: R² &amp; ANOVA. Sheet 14: verifikasi LINEST.</t>
        </is>
      </c>
    </row>
    <row r="19">
      <c r="A19" s="23" t="n">
        <v>13</v>
      </c>
      <c r="B19" s="23" t="inlineStr">
        <is>
          <t>Made</t>
        </is>
      </c>
      <c r="C19" s="23" t="n">
        <v>1</v>
      </c>
      <c r="D19" s="23" t="n">
        <v>3.72</v>
      </c>
      <c r="E19" s="23" t="n">
        <v>30</v>
      </c>
      <c r="F19" s="23" t="n">
        <v>464</v>
      </c>
      <c r="G19" s="24" t="n">
        <v>3.89</v>
      </c>
      <c r="H19" s="25">
        <f>$N$31+$N$32*D19+$N$33*E19+$N$34*F19</f>
        <v/>
      </c>
      <c r="I19" s="25">
        <f>G19-H19</f>
        <v/>
      </c>
      <c r="J19" s="25">
        <f>I19^2</f>
        <v/>
      </c>
      <c r="L19" s="33" t="inlineStr">
        <is>
          <t>X3</t>
        </is>
      </c>
      <c r="M19" s="35" t="n"/>
      <c r="N19" s="35" t="n"/>
      <c r="O19" s="35" t="n"/>
      <c r="P19" s="35" t="n"/>
      <c r="R19" s="37" t="inlineStr">
        <is>
          <t>β₂ (Jam)</t>
        </is>
      </c>
      <c r="S19" s="38">
        <f>N33</f>
        <v/>
      </c>
      <c r="T19" s="38">
        <f>O18</f>
        <v/>
      </c>
      <c r="U19" s="38">
        <f>S10/(30-4)</f>
        <v/>
      </c>
      <c r="V19" s="38">
        <f>U19*T19</f>
        <v/>
      </c>
      <c r="W19" s="38">
        <f>SQRT(V19)</f>
        <v/>
      </c>
      <c r="X19" s="38">
        <f>S19/W19</f>
        <v/>
      </c>
      <c r="Y19" s="38">
        <f>TDIST(ABS(X19),26,2)</f>
        <v/>
      </c>
    </row>
    <row r="20">
      <c r="A20" s="23" t="n">
        <v>14</v>
      </c>
      <c r="B20" s="23" t="inlineStr">
        <is>
          <t>Nina</t>
        </is>
      </c>
      <c r="C20" s="23" t="n">
        <v>1</v>
      </c>
      <c r="D20" s="23" t="n">
        <v>3.03</v>
      </c>
      <c r="E20" s="23" t="n">
        <v>25</v>
      </c>
      <c r="F20" s="23" t="n">
        <v>649</v>
      </c>
      <c r="G20" s="24" t="n">
        <v>3.64</v>
      </c>
      <c r="H20" s="25">
        <f>$N$31+$N$32*D20+$N$33*E20+$N$34*F20</f>
        <v/>
      </c>
      <c r="I20" s="25">
        <f>G20-H20</f>
        <v/>
      </c>
      <c r="J20" s="25">
        <f>I20^2</f>
        <v/>
      </c>
      <c r="L20" s="39" t="inlineStr">
        <is>
          <t>💡 Inverse 4×4 manual = ~50 step Gauss-Jordan. MINVERSE = shortcut.
📍 Detail di Sheet 9_XtX_Inverse</t>
        </is>
      </c>
      <c r="R20" s="37" t="inlineStr">
        <is>
          <t>β₃ (TOEFL)</t>
        </is>
      </c>
      <c r="S20" s="38">
        <f>N34</f>
        <v/>
      </c>
      <c r="T20" s="38">
        <f>P19</f>
        <v/>
      </c>
      <c r="U20" s="38">
        <f>S10/(30-4)</f>
        <v/>
      </c>
      <c r="V20" s="38">
        <f>U20*T20</f>
        <v/>
      </c>
      <c r="W20" s="38">
        <f>SQRT(V20)</f>
        <v/>
      </c>
      <c r="X20" s="38">
        <f>S20/W20</f>
        <v/>
      </c>
      <c r="Y20" s="38">
        <f>TDIST(ABS(X20),26,2)</f>
        <v/>
      </c>
    </row>
    <row r="21">
      <c r="A21" s="23" t="n">
        <v>15</v>
      </c>
      <c r="B21" s="23" t="inlineStr">
        <is>
          <t>Oki</t>
        </is>
      </c>
      <c r="C21" s="23" t="n">
        <v>1</v>
      </c>
      <c r="D21" s="23" t="n">
        <v>3</v>
      </c>
      <c r="E21" s="23" t="n">
        <v>6</v>
      </c>
      <c r="F21" s="23" t="n">
        <v>639</v>
      </c>
      <c r="G21" s="24" t="n">
        <v>3.1</v>
      </c>
      <c r="H21" s="25">
        <f>$N$31+$N$32*D21+$N$33*E21+$N$34*F21</f>
        <v/>
      </c>
      <c r="I21" s="25">
        <f>G21-H21</f>
        <v/>
      </c>
      <c r="J21" s="25">
        <f>I21^2</f>
        <v/>
      </c>
    </row>
    <row r="22">
      <c r="A22" s="23" t="n">
        <v>16</v>
      </c>
      <c r="B22" s="23" t="inlineStr">
        <is>
          <t>Putri</t>
        </is>
      </c>
      <c r="C22" s="23" t="n">
        <v>1</v>
      </c>
      <c r="D22" s="23" t="n">
        <v>3</v>
      </c>
      <c r="E22" s="23" t="n">
        <v>24</v>
      </c>
      <c r="F22" s="23" t="n">
        <v>489</v>
      </c>
      <c r="G22" s="24" t="n">
        <v>3.1</v>
      </c>
      <c r="H22" s="25">
        <f>$N$31+$N$32*D22+$N$33*E22+$N$34*F22</f>
        <v/>
      </c>
      <c r="I22" s="25">
        <f>G22-H22</f>
        <v/>
      </c>
      <c r="J22" s="25">
        <f>I22^2</f>
        <v/>
      </c>
      <c r="Z22" s="27" t="inlineStr">
        <is>
          <t>Mau interpretasi hasil?</t>
        </is>
      </c>
    </row>
    <row r="23">
      <c r="A23" s="23" t="n">
        <v>17</v>
      </c>
      <c r="B23" s="23" t="inlineStr">
        <is>
          <t>Rini</t>
        </is>
      </c>
      <c r="C23" s="23" t="n">
        <v>1</v>
      </c>
      <c r="D23" s="23" t="n">
        <v>3.13</v>
      </c>
      <c r="E23" s="23" t="n">
        <v>19</v>
      </c>
      <c r="F23" s="23" t="n">
        <v>531</v>
      </c>
      <c r="G23" s="24" t="n">
        <v>3.32</v>
      </c>
      <c r="H23" s="25">
        <f>$N$31+$N$32*D23+$N$33*E23+$N$34*F23</f>
        <v/>
      </c>
      <c r="I23" s="25">
        <f>G23-H23</f>
        <v/>
      </c>
      <c r="J23" s="25">
        <f>I23^2</f>
        <v/>
      </c>
      <c r="L23" s="40" t="inlineStr">
        <is>
          <t>🟡 ZONE 4 — X'y (Sheet 10)</t>
        </is>
      </c>
      <c r="Z23" s="28" t="inlineStr">
        <is>
          <t>Sheet 15: INTERPRETASI — cara baca β, R², p-value dengan benar.</t>
        </is>
      </c>
    </row>
    <row r="24">
      <c r="A24" s="23" t="n">
        <v>18</v>
      </c>
      <c r="B24" s="23" t="inlineStr">
        <is>
          <t>Sari</t>
        </is>
      </c>
      <c r="C24" s="23" t="n">
        <v>1</v>
      </c>
      <c r="D24" s="23" t="n">
        <v>3.38</v>
      </c>
      <c r="E24" s="23" t="n">
        <v>11</v>
      </c>
      <c r="F24" s="23" t="n">
        <v>560</v>
      </c>
      <c r="G24" s="24" t="n">
        <v>3.3</v>
      </c>
      <c r="H24" s="25">
        <f>$N$31+$N$32*D24+$N$33*E24+$N$34*F24</f>
        <v/>
      </c>
      <c r="I24" s="25">
        <f>G24-H24</f>
        <v/>
      </c>
      <c r="J24" s="25">
        <f>I24^2</f>
        <v/>
      </c>
      <c r="L24" s="41" t="inlineStr">
        <is>
          <t>Intercept</t>
        </is>
      </c>
      <c r="M24" s="42">
        <f>SUMPRODUCT(C7:C36,G7:G36)</f>
        <v/>
      </c>
      <c r="R24" s="34" t="inlineStr">
        <is>
          <t>📐 ZONE 8 — ANOVA (Sheet 12)</t>
        </is>
      </c>
    </row>
    <row r="25">
      <c r="A25" s="23" t="n">
        <v>19</v>
      </c>
      <c r="B25" s="23" t="inlineStr">
        <is>
          <t>Tono</t>
        </is>
      </c>
      <c r="C25" s="23" t="n">
        <v>1</v>
      </c>
      <c r="D25" s="23" t="n">
        <v>3.28</v>
      </c>
      <c r="E25" s="23" t="n">
        <v>16</v>
      </c>
      <c r="F25" s="23" t="n">
        <v>502</v>
      </c>
      <c r="G25" s="24" t="n">
        <v>3.34</v>
      </c>
      <c r="H25" s="25">
        <f>$N$31+$N$32*D25+$N$33*E25+$N$34*F25</f>
        <v/>
      </c>
      <c r="I25" s="25">
        <f>G25-H25</f>
        <v/>
      </c>
      <c r="J25" s="25">
        <f>I25^2</f>
        <v/>
      </c>
      <c r="L25" s="41" t="inlineStr">
        <is>
          <t>X1</t>
        </is>
      </c>
      <c r="M25" s="42">
        <f>SUMPRODUCT(D7:D36,G7:G36)</f>
        <v/>
      </c>
      <c r="R25" s="36" t="inlineStr">
        <is>
          <t>Source</t>
        </is>
      </c>
      <c r="S25" s="36" t="inlineStr">
        <is>
          <t>SS</t>
        </is>
      </c>
      <c r="T25" s="36" t="inlineStr">
        <is>
          <t>df</t>
        </is>
      </c>
      <c r="U25" s="36" t="inlineStr">
        <is>
          <t>MS</t>
        </is>
      </c>
      <c r="V25" s="36" t="inlineStr">
        <is>
          <t>F-stat</t>
        </is>
      </c>
      <c r="W25" s="36" t="inlineStr">
        <is>
          <t>Sig F</t>
        </is>
      </c>
      <c r="X25" s="36" t="inlineStr">
        <is>
          <t>—</t>
        </is>
      </c>
      <c r="Y25" s="36" t="inlineStr">
        <is>
          <t>R²</t>
        </is>
      </c>
    </row>
    <row r="26">
      <c r="A26" s="23" t="n">
        <v>20</v>
      </c>
      <c r="B26" s="23" t="inlineStr">
        <is>
          <t>Umi</t>
        </is>
      </c>
      <c r="C26" s="23" t="n">
        <v>1</v>
      </c>
      <c r="D26" s="23" t="n">
        <v>3.12</v>
      </c>
      <c r="E26" s="23" t="n">
        <v>12</v>
      </c>
      <c r="F26" s="23" t="n">
        <v>473</v>
      </c>
      <c r="G26" s="24" t="n">
        <v>3.16</v>
      </c>
      <c r="H26" s="25">
        <f>$N$31+$N$32*D26+$N$33*E26+$N$34*F26</f>
        <v/>
      </c>
      <c r="I26" s="25">
        <f>G26-H26</f>
        <v/>
      </c>
      <c r="J26" s="25">
        <f>I26^2</f>
        <v/>
      </c>
      <c r="L26" s="41" t="inlineStr">
        <is>
          <t>X2</t>
        </is>
      </c>
      <c r="M26" s="42">
        <f>SUMPRODUCT(E7:E36,G7:G36)</f>
        <v/>
      </c>
      <c r="R26" s="43" t="inlineStr">
        <is>
          <t>Regression</t>
        </is>
      </c>
      <c r="S26" s="44">
        <f>R10</f>
        <v/>
      </c>
      <c r="T26" s="45" t="n">
        <v>3</v>
      </c>
      <c r="U26" s="44">
        <f>S26/T26</f>
        <v/>
      </c>
      <c r="V26" s="44">
        <f>U26/U27</f>
        <v/>
      </c>
      <c r="W26" s="44">
        <f>FDIST(V26,T26,T27)</f>
        <v/>
      </c>
      <c r="X26" s="46" t="n"/>
      <c r="Y26" s="47">
        <f>1-S27/S28</f>
        <v/>
      </c>
    </row>
    <row r="27">
      <c r="A27" s="23" t="n">
        <v>21</v>
      </c>
      <c r="B27" s="23" t="inlineStr">
        <is>
          <t>Vina</t>
        </is>
      </c>
      <c r="C27" s="23" t="n">
        <v>1</v>
      </c>
      <c r="D27" s="23" t="n">
        <v>3.47</v>
      </c>
      <c r="E27" s="23" t="n">
        <v>19</v>
      </c>
      <c r="F27" s="23" t="n">
        <v>603</v>
      </c>
      <c r="G27" s="24" t="n">
        <v>3.49</v>
      </c>
      <c r="H27" s="25">
        <f>$N$31+$N$32*D27+$N$33*E27+$N$34*F27</f>
        <v/>
      </c>
      <c r="I27" s="25">
        <f>G27-H27</f>
        <v/>
      </c>
      <c r="J27" s="25">
        <f>I27^2</f>
        <v/>
      </c>
      <c r="L27" s="41" t="inlineStr">
        <is>
          <t>X3</t>
        </is>
      </c>
      <c r="M27" s="42">
        <f>SUMPRODUCT(F7:F36,G7:G36)</f>
        <v/>
      </c>
      <c r="R27" s="43" t="inlineStr">
        <is>
          <t>Residual</t>
        </is>
      </c>
      <c r="S27" s="44">
        <f>S10</f>
        <v/>
      </c>
      <c r="T27" s="45">
        <f>30-4</f>
        <v/>
      </c>
      <c r="U27" s="44">
        <f>S27/T27</f>
        <v/>
      </c>
      <c r="V27" s="46" t="n"/>
      <c r="W27" s="46" t="n"/>
      <c r="X27" s="46" t="n"/>
      <c r="Y27" s="48" t="n"/>
      <c r="Z27" s="27" t="inlineStr">
        <is>
          <t>Mau hindari kesalahan?</t>
        </is>
      </c>
    </row>
    <row r="28">
      <c r="A28" s="23" t="n">
        <v>22</v>
      </c>
      <c r="B28" s="23" t="inlineStr">
        <is>
          <t>Wahyu</t>
        </is>
      </c>
      <c r="C28" s="23" t="n">
        <v>1</v>
      </c>
      <c r="D28" s="23" t="n">
        <v>2.95</v>
      </c>
      <c r="E28" s="23" t="n">
        <v>7</v>
      </c>
      <c r="F28" s="23" t="n">
        <v>637</v>
      </c>
      <c r="G28" s="24" t="n">
        <v>2.96</v>
      </c>
      <c r="H28" s="25">
        <f>$N$31+$N$32*D28+$N$33*E28+$N$34*F28</f>
        <v/>
      </c>
      <c r="I28" s="25">
        <f>G28-H28</f>
        <v/>
      </c>
      <c r="J28" s="25">
        <f>I28^2</f>
        <v/>
      </c>
      <c r="L28" s="49" t="inlineStr">
        <is>
          <t>💡 X'y[i] = SUMPRODUCT(kol i, Y).
📍 Detail di Sheet 10_Xty</t>
        </is>
      </c>
      <c r="R28" s="43" t="inlineStr">
        <is>
          <t>Total</t>
        </is>
      </c>
      <c r="S28" s="44">
        <f>DEVSQ(G7:G36)</f>
        <v/>
      </c>
      <c r="T28" s="45">
        <f>30-1</f>
        <v/>
      </c>
      <c r="U28" s="46" t="n"/>
      <c r="V28" s="46" t="n"/>
      <c r="W28" s="46" t="n"/>
      <c r="X28" s="46" t="n"/>
      <c r="Y28" s="48" t="n"/>
      <c r="Z28" s="28" t="inlineStr">
        <is>
          <t>Sheet 16: KESALAHAN — 5 pitfall paling sering.</t>
        </is>
      </c>
    </row>
    <row r="29">
      <c r="A29" s="23" t="n">
        <v>23</v>
      </c>
      <c r="B29" s="23" t="inlineStr">
        <is>
          <t>Xena</t>
        </is>
      </c>
      <c r="C29" s="23" t="n">
        <v>1</v>
      </c>
      <c r="D29" s="23" t="n">
        <v>3.12</v>
      </c>
      <c r="E29" s="23" t="n">
        <v>18</v>
      </c>
      <c r="F29" s="23" t="n">
        <v>573</v>
      </c>
      <c r="G29" s="24" t="n">
        <v>3.29</v>
      </c>
      <c r="H29" s="25">
        <f>$N$31+$N$32*D29+$N$33*E29+$N$34*F29</f>
        <v/>
      </c>
      <c r="I29" s="25">
        <f>G29-H29</f>
        <v/>
      </c>
      <c r="J29" s="25">
        <f>I29^2</f>
        <v/>
      </c>
    </row>
    <row r="30">
      <c r="A30" s="23" t="n">
        <v>24</v>
      </c>
      <c r="B30" s="23" t="inlineStr">
        <is>
          <t>Yana</t>
        </is>
      </c>
      <c r="C30" s="23" t="n">
        <v>1</v>
      </c>
      <c r="D30" s="23" t="n">
        <v>3.2</v>
      </c>
      <c r="E30" s="23" t="n">
        <v>21</v>
      </c>
      <c r="F30" s="23" t="n">
        <v>490</v>
      </c>
      <c r="G30" s="24" t="n">
        <v>3.23</v>
      </c>
      <c r="H30" s="25">
        <f>$N$31+$N$32*D30+$N$33*E30+$N$34*F30</f>
        <v/>
      </c>
      <c r="I30" s="25">
        <f>G30-H30</f>
        <v/>
      </c>
      <c r="J30" s="25">
        <f>I30^2</f>
        <v/>
      </c>
      <c r="L30" s="50" t="inlineStr">
        <is>
          <t>✨ ZONE 5 — β̂ HASIL! (Sheet 11)</t>
        </is>
      </c>
    </row>
    <row r="31">
      <c r="A31" s="23" t="n">
        <v>25</v>
      </c>
      <c r="B31" s="23" t="inlineStr">
        <is>
          <t>Zaki</t>
        </is>
      </c>
      <c r="C31" s="23" t="n">
        <v>1</v>
      </c>
      <c r="D31" s="23" t="n">
        <v>3.3</v>
      </c>
      <c r="E31" s="23" t="n">
        <v>8</v>
      </c>
      <c r="F31" s="23" t="n">
        <v>606</v>
      </c>
      <c r="G31" s="24" t="n">
        <v>3.26</v>
      </c>
      <c r="H31" s="25">
        <f>$N$31+$N$32*D31+$N$33*E31+$N$34*F31</f>
        <v/>
      </c>
      <c r="I31" s="25">
        <f>G31-H31</f>
        <v/>
      </c>
      <c r="J31" s="25">
        <f>I31^2</f>
        <v/>
      </c>
      <c r="L31" s="51" t="inlineStr">
        <is>
          <t>β₀ (intercept)</t>
        </is>
      </c>
      <c r="N31" s="52">
        <f t="array" ref="N31:N34">MMULT(M16:P19,M24:M27)</f>
        <v/>
      </c>
    </row>
    <row r="32">
      <c r="A32" s="23" t="n">
        <v>26</v>
      </c>
      <c r="B32" s="23" t="inlineStr">
        <is>
          <t>Anis</t>
        </is>
      </c>
      <c r="C32" s="23" t="n">
        <v>1</v>
      </c>
      <c r="D32" s="23" t="n">
        <v>3.66</v>
      </c>
      <c r="E32" s="23" t="n">
        <v>22</v>
      </c>
      <c r="F32" s="23" t="n">
        <v>464</v>
      </c>
      <c r="G32" s="24" t="n">
        <v>3.59</v>
      </c>
      <c r="H32" s="25">
        <f>$N$31+$N$32*D32+$N$33*E32+$N$34*F32</f>
        <v/>
      </c>
      <c r="I32" s="25">
        <f>G32-H32</f>
        <v/>
      </c>
      <c r="J32" s="25">
        <f>I32^2</f>
        <v/>
      </c>
      <c r="L32" s="51" t="inlineStr">
        <is>
          <t>β₁ (IPK S1)</t>
        </is>
      </c>
      <c r="N32" s="52" t="n"/>
    </row>
    <row r="33">
      <c r="A33" s="23" t="n">
        <v>27</v>
      </c>
      <c r="B33" s="23" t="inlineStr">
        <is>
          <t>Beni</t>
        </is>
      </c>
      <c r="C33" s="23" t="n">
        <v>1</v>
      </c>
      <c r="D33" s="23" t="n">
        <v>3.02</v>
      </c>
      <c r="E33" s="23" t="n">
        <v>12</v>
      </c>
      <c r="F33" s="23" t="n">
        <v>494</v>
      </c>
      <c r="G33" s="24" t="n">
        <v>3.31</v>
      </c>
      <c r="H33" s="25">
        <f>$N$31+$N$32*D33+$N$33*E33+$N$34*F33</f>
        <v/>
      </c>
      <c r="I33" s="25">
        <f>G33-H33</f>
        <v/>
      </c>
      <c r="J33" s="25">
        <f>I33^2</f>
        <v/>
      </c>
      <c r="L33" s="51" t="inlineStr">
        <is>
          <t>β₂ (Jam)</t>
        </is>
      </c>
      <c r="N33" s="52" t="n"/>
    </row>
    <row r="34">
      <c r="A34" s="23" t="n">
        <v>28</v>
      </c>
      <c r="B34" s="23" t="inlineStr">
        <is>
          <t>Cici</t>
        </is>
      </c>
      <c r="C34" s="23" t="n">
        <v>1</v>
      </c>
      <c r="D34" s="23" t="n">
        <v>3.37</v>
      </c>
      <c r="E34" s="23" t="n">
        <v>8</v>
      </c>
      <c r="F34" s="23" t="n">
        <v>514</v>
      </c>
      <c r="G34" s="24" t="n">
        <v>3.09</v>
      </c>
      <c r="H34" s="25">
        <f>$N$31+$N$32*D34+$N$33*E34+$N$34*F34</f>
        <v/>
      </c>
      <c r="I34" s="25">
        <f>G34-H34</f>
        <v/>
      </c>
      <c r="J34" s="25">
        <f>I34^2</f>
        <v/>
      </c>
      <c r="L34" s="51" t="inlineStr">
        <is>
          <t>β₃ (TOEFL)</t>
        </is>
      </c>
      <c r="N34" s="52" t="n"/>
    </row>
    <row r="35">
      <c r="A35" s="23" t="n">
        <v>29</v>
      </c>
      <c r="B35" s="23" t="inlineStr">
        <is>
          <t>Doni</t>
        </is>
      </c>
      <c r="C35" s="23" t="n">
        <v>1</v>
      </c>
      <c r="D35" s="23" t="n">
        <v>3.45</v>
      </c>
      <c r="E35" s="23" t="n">
        <v>6</v>
      </c>
      <c r="F35" s="23" t="n">
        <v>538</v>
      </c>
      <c r="G35" s="24" t="n">
        <v>3.15</v>
      </c>
      <c r="H35" s="25">
        <f>$N$31+$N$32*D35+$N$33*E35+$N$34*F35</f>
        <v/>
      </c>
      <c r="I35" s="25">
        <f>G35-H35</f>
        <v/>
      </c>
      <c r="J35" s="25">
        <f>I35^2</f>
        <v/>
      </c>
      <c r="L35" s="53" t="inlineStr">
        <is>
          <t>✨ HASIL REGRESI! 4 angka di kolom N = koefisien.
📍 Detail Sheet 11</t>
        </is>
      </c>
    </row>
    <row r="36">
      <c r="A36" s="23" t="n">
        <v>30</v>
      </c>
      <c r="B36" s="23" t="inlineStr">
        <is>
          <t>Eni</t>
        </is>
      </c>
      <c r="C36" s="23" t="n">
        <v>1</v>
      </c>
      <c r="D36" s="23" t="n">
        <v>2.85</v>
      </c>
      <c r="E36" s="23" t="n">
        <v>10</v>
      </c>
      <c r="F36" s="23" t="n">
        <v>520</v>
      </c>
      <c r="G36" s="24" t="n">
        <v>2.97</v>
      </c>
      <c r="H36" s="25">
        <f>$N$31+$N$32*D36+$N$33*E36+$N$34*F36</f>
        <v/>
      </c>
      <c r="I36" s="25">
        <f>G36-H36</f>
        <v/>
      </c>
      <c r="J36" s="25">
        <f>I36^2</f>
        <v/>
      </c>
    </row>
  </sheetData>
  <mergeCells count="32">
    <mergeCell ref="A5:J5"/>
    <mergeCell ref="Z23:AC25"/>
    <mergeCell ref="R12:V13"/>
    <mergeCell ref="Z8:AC10"/>
    <mergeCell ref="L20:P21"/>
    <mergeCell ref="L32:M32"/>
    <mergeCell ref="L23:N23"/>
    <mergeCell ref="L30:N30"/>
    <mergeCell ref="Z28:AC30"/>
    <mergeCell ref="Z5:AC5"/>
    <mergeCell ref="Z13:AC15"/>
    <mergeCell ref="R24:Y24"/>
    <mergeCell ref="L33:M33"/>
    <mergeCell ref="L11:P12"/>
    <mergeCell ref="R15:Y15"/>
    <mergeCell ref="L14:P14"/>
    <mergeCell ref="L5:P5"/>
    <mergeCell ref="K6:K10"/>
    <mergeCell ref="Z27:AC27"/>
    <mergeCell ref="L28:N29"/>
    <mergeCell ref="A3:Q3"/>
    <mergeCell ref="Z18:AC20"/>
    <mergeCell ref="Z7:AC7"/>
    <mergeCell ref="L31:M31"/>
    <mergeCell ref="A1:Q2"/>
    <mergeCell ref="Z22:AC22"/>
    <mergeCell ref="L34:M34"/>
    <mergeCell ref="L35:N36"/>
    <mergeCell ref="A4:Q4"/>
    <mergeCell ref="Z12:AC12"/>
    <mergeCell ref="Z17:AC17"/>
    <mergeCell ref="R5:V5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H83"/>
  <sheetViews>
    <sheetView workbookViewId="0">
      <selection activeCell="A1" sqref="A1"/>
    </sheetView>
  </sheetViews>
  <sheetFormatPr baseColWidth="8" defaultRowHeight="15"/>
  <cols>
    <col width="110" customWidth="1" min="1" max="1"/>
  </cols>
  <sheetData>
    <row r="1" ht="26" customHeight="1">
      <c r="A1" s="10" t="inlineStr">
        <is>
          <t>📚 Sheet 2 — KONSEP DASAR REGRESI</t>
        </is>
      </c>
    </row>
    <row r="2" ht="20" customHeight="1">
      <c r="A2" s="54" t="inlineStr">
        <is>
          <t>Bayangkan Adit SMA kelas 12 IPS — baru dengar kata "regresi". Mulai dari nol.</t>
        </is>
      </c>
    </row>
    <row r="3"/>
    <row r="4" ht="24" customHeight="1">
      <c r="A4" s="55" t="inlineStr">
        <is>
          <t>🎯 KENAPA KITA BELAJAR INI?</t>
        </is>
      </c>
    </row>
    <row r="5" ht="22" customHeight="1">
      <c r="A5" s="56" t="inlineStr">
        <is>
          <t>Bayangkan: Adit mau prediksi nilai ujian temannya dari jam belajar.</t>
        </is>
      </c>
    </row>
    <row r="6" ht="22" customHeight="1">
      <c r="A6" s="56" t="inlineStr">
        <is>
          <t>Punya data 30 teman. Pertanyaan: berapa nilai prediksi teman yg belajar 10 jam? 15 jam?</t>
        </is>
      </c>
    </row>
    <row r="7" ht="8" customHeight="1">
      <c r="A7" s="56" t="inlineStr"/>
    </row>
    <row r="8" ht="22" customHeight="1">
      <c r="A8" s="57" t="inlineStr">
        <is>
          <t>Analogi: kayak ramal cuaca. Dari data masa lalu (suhu, kelembaban, awan),</t>
        </is>
      </c>
    </row>
    <row r="9" ht="22" customHeight="1">
      <c r="A9" s="56" t="inlineStr">
        <is>
          <t>BMKG prediksi besok hujan atau tidak. Itu prinsip regresi.</t>
        </is>
      </c>
    </row>
    <row r="10"/>
    <row r="11" ht="24" customHeight="1">
      <c r="A11" s="55" t="inlineStr">
        <is>
          <t>📦 APA ITU "VARIABEL"?</t>
        </is>
      </c>
    </row>
    <row r="12" ht="22" customHeight="1">
      <c r="A12" s="56" t="inlineStr">
        <is>
          <t>Variabel = "sesuatu yang nilainya beda-beda".</t>
        </is>
      </c>
    </row>
    <row r="13" ht="8" customHeight="1">
      <c r="A13" s="56" t="inlineStr"/>
    </row>
    <row r="14" ht="22" customHeight="1">
      <c r="A14" s="56" t="inlineStr">
        <is>
          <t>Contoh variabel:</t>
        </is>
      </c>
    </row>
    <row r="15" ht="22" customHeight="1">
      <c r="A15" s="56" t="inlineStr">
        <is>
          <t xml:space="preserve">   • Tinggi badan (tiap orang beda: 160cm, 175cm, dst)</t>
        </is>
      </c>
    </row>
    <row r="16" ht="22" customHeight="1">
      <c r="A16" s="56" t="inlineStr">
        <is>
          <t xml:space="preserve">   • Warna mata (hitam, coklat, biru)</t>
        </is>
      </c>
    </row>
    <row r="17" ht="22" customHeight="1">
      <c r="A17" s="56" t="inlineStr">
        <is>
          <t xml:space="preserve">   • Nilai ujian (60, 75, 85, 90, dst)</t>
        </is>
      </c>
    </row>
    <row r="18" ht="8" customHeight="1">
      <c r="A18" s="56" t="inlineStr"/>
    </row>
    <row r="19" ht="22" customHeight="1">
      <c r="A19" s="56" t="inlineStr">
        <is>
          <t>Contoh BUKAN variabel:</t>
        </is>
      </c>
    </row>
    <row r="20" ht="22" customHeight="1">
      <c r="A20" s="56" t="inlineStr">
        <is>
          <t xml:space="preserve">   • Angka 100 (selalu 100, gak berubah-ubah)</t>
        </is>
      </c>
    </row>
    <row r="21" ht="22" customHeight="1">
      <c r="A21" s="56" t="inlineStr">
        <is>
          <t xml:space="preserve">   • Nama planet "Bumi" (cuma 1, gak ada variasi)</t>
        </is>
      </c>
    </row>
    <row r="22"/>
    <row r="23" ht="24" customHeight="1">
      <c r="A23" s="55" t="inlineStr">
        <is>
          <t>🎯 APA BEDA Y dan X?</t>
        </is>
      </c>
    </row>
    <row r="24" ht="22" customHeight="1">
      <c r="A24" s="56" t="inlineStr">
        <is>
          <t>Y = "yang mau diprediksi" (variabel terikat / dependent variable)</t>
        </is>
      </c>
    </row>
    <row r="25" ht="22" customHeight="1">
      <c r="A25" s="56" t="inlineStr">
        <is>
          <t>X = "yang dipakai untuk memprediksi" (variabel bebas / independent variable)</t>
        </is>
      </c>
    </row>
    <row r="26" ht="8" customHeight="1">
      <c r="A26" s="56" t="inlineStr"/>
    </row>
    <row r="27" ht="22" customHeight="1">
      <c r="A27" s="56" t="inlineStr">
        <is>
          <t>Contoh:</t>
        </is>
      </c>
    </row>
    <row r="28" ht="22" customHeight="1">
      <c r="A28" s="56" t="inlineStr">
        <is>
          <t xml:space="preserve">   Y = nilai ujian          X = jam belajar</t>
        </is>
      </c>
    </row>
    <row r="29" ht="22" customHeight="1">
      <c r="A29" s="56" t="inlineStr">
        <is>
          <t xml:space="preserve">   Y = gaji per bulan       X = tingkat pendidikan</t>
        </is>
      </c>
    </row>
    <row r="30" ht="22" customHeight="1">
      <c r="A30" s="56" t="inlineStr">
        <is>
          <t xml:space="preserve">   Y = IPK S2 (kita ini!)   X = IPK S1, jam belajar, skor TOEFL</t>
        </is>
      </c>
    </row>
    <row r="31" ht="8" customHeight="1">
      <c r="A31" s="56" t="inlineStr"/>
    </row>
    <row r="32" ht="22" customHeight="1">
      <c r="A32" s="57" t="inlineStr">
        <is>
          <t>Analogi: kalau Boss mau tebak siapa juara kelas (Y), apa yg Boss tanya dulu?</t>
        </is>
      </c>
    </row>
    <row r="33" ht="22" customHeight="1">
      <c r="A33" s="56" t="inlineStr">
        <is>
          <t xml:space="preserve">         Mungkin nilai-nilai sebelumnya (X1), jam belajar (X2), dst.</t>
        </is>
      </c>
    </row>
    <row r="34" ht="22" customHeight="1">
      <c r="A34" s="56" t="inlineStr">
        <is>
          <t xml:space="preserve">         Variabel-variabel itu = X.</t>
        </is>
      </c>
    </row>
    <row r="35"/>
    <row r="36" ht="24" customHeight="1">
      <c r="A36" s="55" t="inlineStr">
        <is>
          <t>📏 APA ITU "LINEAR"?</t>
        </is>
      </c>
    </row>
    <row r="37" ht="22" customHeight="1">
      <c r="A37" s="56" t="inlineStr">
        <is>
          <t>Linear = "garis lurus" — kalau X naik, Y naik PROPORSIONAL.</t>
        </is>
      </c>
    </row>
    <row r="38" ht="8" customHeight="1">
      <c r="A38" s="56" t="inlineStr"/>
    </row>
    <row r="39" ht="22" customHeight="1">
      <c r="A39" s="56" t="inlineStr">
        <is>
          <t>Contoh LINEAR:</t>
        </is>
      </c>
    </row>
    <row r="40" ht="22" customHeight="1">
      <c r="A40" s="56" t="inlineStr">
        <is>
          <t xml:space="preserve">   Belajar 1 jam → nilai naik 5 poin</t>
        </is>
      </c>
    </row>
    <row r="41" ht="22" customHeight="1">
      <c r="A41" s="56" t="inlineStr">
        <is>
          <t xml:space="preserve">   Belajar 2 jam → nilai naik 10 poin (2× 5)</t>
        </is>
      </c>
    </row>
    <row r="42" ht="22" customHeight="1">
      <c r="A42" s="56" t="inlineStr">
        <is>
          <t xml:space="preserve">   Belajar 3 jam → nilai naik 15 poin (3× 5)</t>
        </is>
      </c>
    </row>
    <row r="43" ht="8" customHeight="1">
      <c r="A43" s="56" t="inlineStr"/>
    </row>
    <row r="44" ht="22" customHeight="1">
      <c r="A44" s="56" t="inlineStr">
        <is>
          <t>Contoh BUKAN linear:</t>
        </is>
      </c>
    </row>
    <row r="45" ht="22" customHeight="1">
      <c r="A45" s="56" t="inlineStr">
        <is>
          <t xml:space="preserve">   Belajar 1 jam → naik 5 poin</t>
        </is>
      </c>
    </row>
    <row r="46" ht="22" customHeight="1">
      <c r="A46" s="56" t="inlineStr">
        <is>
          <t xml:space="preserve">   Belajar 2 jam → naik 30 poin (terlalu banyak — eksponensial)</t>
        </is>
      </c>
    </row>
    <row r="47" ht="22" customHeight="1">
      <c r="A47" s="56" t="inlineStr">
        <is>
          <t xml:space="preserve">   Belajar 10 jam → naik 50 poin tapi capek → turun lagi (curva U terbalik)</t>
        </is>
      </c>
    </row>
    <row r="48" ht="8" customHeight="1">
      <c r="A48" s="56" t="inlineStr"/>
    </row>
    <row r="49" ht="22" customHeight="1">
      <c r="A49" s="57" t="inlineStr">
        <is>
          <t>💡 Regresi linear ASUMSI hubungan X-Y itu garis lurus.</t>
        </is>
      </c>
    </row>
    <row r="50" ht="22" customHeight="1">
      <c r="A50" s="57" t="inlineStr">
        <is>
          <t>💡 Kalau hubungan sebenarnya bukan linear, regresi linear bisa SALAH.</t>
        </is>
      </c>
    </row>
    <row r="51"/>
    <row r="52" ht="24" customHeight="1">
      <c r="A52" s="55" t="inlineStr">
        <is>
          <t>🎯 APA ITU "REGRESI"?</t>
        </is>
      </c>
    </row>
    <row r="53" ht="22" customHeight="1">
      <c r="A53" s="56" t="inlineStr">
        <is>
          <t>Regresi = cara matematis untuk cari GARIS yang PALING DEKAT dengan semua titik data.</t>
        </is>
      </c>
    </row>
    <row r="54" ht="8" customHeight="1">
      <c r="A54" s="56" t="inlineStr"/>
    </row>
    <row r="55" ht="22" customHeight="1">
      <c r="A55" s="56" t="inlineStr">
        <is>
          <t>Bayangkan Boss plot 30 titik di kertas:</t>
        </is>
      </c>
    </row>
    <row r="56" ht="22" customHeight="1">
      <c r="A56" s="56" t="inlineStr">
        <is>
          <t xml:space="preserve">   X-axis = jam belajar (0 sampai 30 jam)</t>
        </is>
      </c>
    </row>
    <row r="57" ht="22" customHeight="1">
      <c r="A57" s="56" t="inlineStr">
        <is>
          <t xml:space="preserve">   Y-axis = nilai (0 sampai 100)</t>
        </is>
      </c>
    </row>
    <row r="58" ht="22" customHeight="1">
      <c r="A58" s="56" t="inlineStr">
        <is>
          <t xml:space="preserve">   30 titik ditebar di kertas, polanya naik dari kiri-bawah ke kanan-atas.</t>
        </is>
      </c>
    </row>
    <row r="59" ht="8" customHeight="1">
      <c r="A59" s="56" t="inlineStr"/>
    </row>
    <row r="60" ht="22" customHeight="1">
      <c r="A60" s="56" t="inlineStr">
        <is>
          <t>Tarik garis lurus lewat titik-titik itu. Pilih yg PALING DEKAT dengan SEMUA titik.</t>
        </is>
      </c>
    </row>
    <row r="61" ht="22" customHeight="1">
      <c r="A61" s="56" t="inlineStr">
        <is>
          <t>Garis itu = garis REGRESI. Rumusnya: Y = a + b·X</t>
        </is>
      </c>
    </row>
    <row r="62" ht="8" customHeight="1">
      <c r="A62" s="56" t="inlineStr"/>
    </row>
    <row r="63" ht="22" customHeight="1">
      <c r="A63" s="56" t="inlineStr">
        <is>
          <t xml:space="preserve">   a = intercept (nilai Y saat X = 0)</t>
        </is>
      </c>
    </row>
    <row r="64" ht="22" customHeight="1">
      <c r="A64" s="56" t="inlineStr">
        <is>
          <t xml:space="preserve">   b = slope/koefisien (seberapa banyak Y naik per 1 unit X naik)</t>
        </is>
      </c>
    </row>
    <row r="65" ht="8" customHeight="1">
      <c r="A65" s="56" t="inlineStr"/>
    </row>
    <row r="66" ht="22" customHeight="1">
      <c r="A66" s="56" t="inlineStr">
        <is>
          <t>Setelah dapat garis ini, Boss bisa PREDIKSI:</t>
        </is>
      </c>
    </row>
    <row r="67" ht="22" customHeight="1">
      <c r="A67" s="56" t="inlineStr">
        <is>
          <t xml:space="preserve">   "Kalau jam belajar = 15, prediksi nilai = a + b·15"</t>
        </is>
      </c>
    </row>
    <row r="68"/>
    <row r="69" ht="24" customHeight="1">
      <c r="A69" s="55" t="inlineStr">
        <is>
          <t>🔢 APA ITU "BERGANDA"?</t>
        </is>
      </c>
    </row>
    <row r="70" ht="22" customHeight="1">
      <c r="A70" s="56" t="inlineStr">
        <is>
          <t>Regresi SEDERHANA: 1 variabel X.</t>
        </is>
      </c>
    </row>
    <row r="71" ht="22" customHeight="1">
      <c r="A71" s="56" t="inlineStr">
        <is>
          <t xml:space="preserve">   Y = a + b·X</t>
        </is>
      </c>
    </row>
    <row r="72" ht="22" customHeight="1">
      <c r="A72" s="56" t="inlineStr">
        <is>
          <t xml:space="preserve">   Contoh: nilai = f(jam belajar)</t>
        </is>
      </c>
    </row>
    <row r="73" ht="8" customHeight="1">
      <c r="A73" s="56" t="inlineStr"/>
    </row>
    <row r="74" ht="22" customHeight="1">
      <c r="A74" s="56" t="inlineStr">
        <is>
          <t>Regresi BERGANDA: 2 atau lebih variabel X.</t>
        </is>
      </c>
    </row>
    <row r="75" ht="22" customHeight="1">
      <c r="A75" s="56" t="inlineStr">
        <is>
          <t xml:space="preserve">   Y = β₀ + β₁·X₁ + β₂·X₂ + β₃·X₃ + ...</t>
        </is>
      </c>
    </row>
    <row r="76" ht="22" customHeight="1">
      <c r="A76" s="56" t="inlineStr">
        <is>
          <t xml:space="preserve">   Contoh: nilai = f(jam belajar, IPK sebelumnya, jam tidur)</t>
        </is>
      </c>
    </row>
    <row r="77" ht="8" customHeight="1">
      <c r="A77" s="56" t="inlineStr"/>
    </row>
    <row r="78" ht="22" customHeight="1">
      <c r="A78" s="56" t="inlineStr">
        <is>
          <t>Kenapa berganda lebih bagus?</t>
        </is>
      </c>
    </row>
    <row r="79" ht="22" customHeight="1">
      <c r="A79" s="56" t="inlineStr">
        <is>
          <t xml:space="preserve">   Realita: nilai bukan cuma dari 1 faktor. Banyak faktor sekaligus.</t>
        </is>
      </c>
    </row>
    <row r="80" ht="22" customHeight="1">
      <c r="A80" s="56" t="inlineStr">
        <is>
          <t xml:space="preserve">   Regresi berganda memodelkan SEMUA faktor sekaligus.</t>
        </is>
      </c>
    </row>
    <row r="81" ht="8" customHeight="1">
      <c r="A81" s="56" t="inlineStr"/>
    </row>
    <row r="82" ht="22" customHeight="1">
      <c r="A82" s="56" t="inlineStr">
        <is>
          <t>Tantangan: matematika jadi lebih rumit. Harus pakai MATRIX.</t>
        </is>
      </c>
    </row>
    <row r="83" ht="22" customHeight="1">
      <c r="A83" s="56" t="inlineStr">
        <is>
          <t>📍 Lanjut ke Sheet 3 untuk konsep MATRIX.</t>
        </is>
      </c>
    </row>
  </sheetData>
  <mergeCells count="77">
    <mergeCell ref="A77:H77"/>
    <mergeCell ref="A83:H83"/>
    <mergeCell ref="A49:H49"/>
    <mergeCell ref="A6:H6"/>
    <mergeCell ref="A69:H69"/>
    <mergeCell ref="A25:H25"/>
    <mergeCell ref="A66:H66"/>
    <mergeCell ref="A75:H75"/>
    <mergeCell ref="A50:H50"/>
    <mergeCell ref="A55:H55"/>
    <mergeCell ref="A5:H5"/>
    <mergeCell ref="A32:H32"/>
    <mergeCell ref="A29:H29"/>
    <mergeCell ref="A81:H81"/>
    <mergeCell ref="A38:H38"/>
    <mergeCell ref="A13:H13"/>
    <mergeCell ref="A44:H44"/>
    <mergeCell ref="A31:H31"/>
    <mergeCell ref="A58:H58"/>
    <mergeCell ref="A40:H40"/>
    <mergeCell ref="A67:H67"/>
    <mergeCell ref="A15:H15"/>
    <mergeCell ref="A24:H24"/>
    <mergeCell ref="A73:H73"/>
    <mergeCell ref="A82:H82"/>
    <mergeCell ref="A60:H60"/>
    <mergeCell ref="A7:H7"/>
    <mergeCell ref="A16:H16"/>
    <mergeCell ref="A27:H27"/>
    <mergeCell ref="A18:H18"/>
    <mergeCell ref="A2:H2"/>
    <mergeCell ref="A42:H42"/>
    <mergeCell ref="A47:H47"/>
    <mergeCell ref="A62:H62"/>
    <mergeCell ref="A20:H20"/>
    <mergeCell ref="A72:H72"/>
    <mergeCell ref="A28:H28"/>
    <mergeCell ref="A48:H48"/>
    <mergeCell ref="A30:H30"/>
    <mergeCell ref="A59:H59"/>
    <mergeCell ref="A64:H64"/>
    <mergeCell ref="A79:H79"/>
    <mergeCell ref="A61:H61"/>
    <mergeCell ref="A70:H70"/>
    <mergeCell ref="A54:H54"/>
    <mergeCell ref="A41:H41"/>
    <mergeCell ref="A74:H74"/>
    <mergeCell ref="A56:H56"/>
    <mergeCell ref="A26:H26"/>
    <mergeCell ref="A71:H71"/>
    <mergeCell ref="A76:H76"/>
    <mergeCell ref="A33:H33"/>
    <mergeCell ref="A8:H8"/>
    <mergeCell ref="A17:H17"/>
    <mergeCell ref="A53:H53"/>
    <mergeCell ref="A63:H63"/>
    <mergeCell ref="A19:H19"/>
    <mergeCell ref="A34:H34"/>
    <mergeCell ref="A9:H9"/>
    <mergeCell ref="A39:H39"/>
    <mergeCell ref="A36:H36"/>
    <mergeCell ref="A11:H11"/>
    <mergeCell ref="A1:H1"/>
    <mergeCell ref="A45:H45"/>
    <mergeCell ref="A78:H78"/>
    <mergeCell ref="A65:H65"/>
    <mergeCell ref="A80:H80"/>
    <mergeCell ref="A37:H37"/>
    <mergeCell ref="A46:H46"/>
    <mergeCell ref="A12:H12"/>
    <mergeCell ref="A21:H21"/>
    <mergeCell ref="A57:H57"/>
    <mergeCell ref="A14:H14"/>
    <mergeCell ref="A23:H23"/>
    <mergeCell ref="A4:H4"/>
    <mergeCell ref="A43:H43"/>
    <mergeCell ref="A52:H52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H122"/>
  <sheetViews>
    <sheetView workbookViewId="0">
      <selection activeCell="A1" sqref="A1"/>
    </sheetView>
  </sheetViews>
  <sheetFormatPr baseColWidth="8" defaultRowHeight="15"/>
  <cols>
    <col width="110" customWidth="1" min="1" max="1"/>
  </cols>
  <sheetData>
    <row r="1" ht="26" customHeight="1">
      <c r="A1" s="10" t="inlineStr">
        <is>
          <t>📚 Sheet 3 — KONSEP MATRIX (untuk regresi berganda)</t>
        </is>
      </c>
    </row>
    <row r="2">
      <c r="A2" s="54" t="inlineStr">
        <is>
          <t>Matrix = tabel angka rapi. Cara cepat hitung banyak variabel sekaligus.</t>
        </is>
      </c>
    </row>
    <row r="3"/>
    <row r="4" ht="24" customHeight="1">
      <c r="A4" s="55" t="inlineStr">
        <is>
          <t>❓ KENAPA KITA BUTUH MATRIX?</t>
        </is>
      </c>
    </row>
    <row r="5" ht="22" customHeight="1">
      <c r="A5" s="56" t="inlineStr">
        <is>
          <t>Kalau regresi cuma 1 X, cukup rumus: Y = a + b·X. Mudah.</t>
        </is>
      </c>
    </row>
    <row r="6" ht="22" customHeight="1">
      <c r="A6" s="56" t="inlineStr">
        <is>
          <t>Tapi kalau 3 X (X1, X2, X3)? Hitungan jadi rumit.</t>
        </is>
      </c>
    </row>
    <row r="7" ht="8" customHeight="1">
      <c r="A7" s="56" t="inlineStr"/>
    </row>
    <row r="8" ht="22" customHeight="1">
      <c r="A8" s="56" t="inlineStr">
        <is>
          <t>Untuk 30 mahasiswa × 3 prediktor, ada 90 angka X. Plus 30 angka Y.</t>
        </is>
      </c>
    </row>
    <row r="9" ht="22" customHeight="1">
      <c r="A9" s="56" t="inlineStr">
        <is>
          <t>Plus 4 koefisien (β₀, β₁, β₂, β₃) yg harus dicari.</t>
        </is>
      </c>
    </row>
    <row r="10" ht="22" customHeight="1">
      <c r="A10" s="56" t="inlineStr">
        <is>
          <t>Total ratusan operasi matematika.</t>
        </is>
      </c>
    </row>
    <row r="11" ht="8" customHeight="1">
      <c r="A11" s="56" t="inlineStr"/>
    </row>
    <row r="12" ht="22" customHeight="1">
      <c r="A12" s="56" t="inlineStr">
        <is>
          <t>Matrix = CARA RAPI untuk mengelola banyak angka &amp; operasi sekaligus.</t>
        </is>
      </c>
    </row>
    <row r="13" ht="22" customHeight="1">
      <c r="A13" s="56" t="inlineStr">
        <is>
          <t>Seperti Excel tabel, tapi dengan aturan matematika khusus.</t>
        </is>
      </c>
    </row>
    <row r="14"/>
    <row r="15" ht="24" customHeight="1">
      <c r="A15" s="55" t="inlineStr">
        <is>
          <t>📊 APA ITU MATRIX?</t>
        </is>
      </c>
    </row>
    <row r="16" ht="22" customHeight="1">
      <c r="A16" s="56" t="inlineStr">
        <is>
          <t>Matrix = tabel angka berbentuk persegi panjang.</t>
        </is>
      </c>
    </row>
    <row r="17" ht="8" customHeight="1">
      <c r="A17" s="56" t="inlineStr"/>
    </row>
    <row r="18" ht="22" customHeight="1">
      <c r="A18" s="56" t="inlineStr">
        <is>
          <t>Contoh matrix 3×2 (3 baris, 2 kolom):</t>
        </is>
      </c>
    </row>
    <row r="19" ht="22" customHeight="1">
      <c r="A19" s="56" t="inlineStr">
        <is>
          <t xml:space="preserve">   ┌──────┬──────┐</t>
        </is>
      </c>
    </row>
    <row r="20" ht="22" customHeight="1">
      <c r="A20" s="56" t="inlineStr">
        <is>
          <t xml:space="preserve">   │  1   │  5   │</t>
        </is>
      </c>
    </row>
    <row r="21" ht="22" customHeight="1">
      <c r="A21" s="56" t="inlineStr">
        <is>
          <t xml:space="preserve">   │  2   │  6   │</t>
        </is>
      </c>
    </row>
    <row r="22" ht="22" customHeight="1">
      <c r="A22" s="56" t="inlineStr">
        <is>
          <t xml:space="preserve">   │  3   │  7   │</t>
        </is>
      </c>
    </row>
    <row r="23" ht="22" customHeight="1">
      <c r="A23" s="56" t="inlineStr">
        <is>
          <t xml:space="preserve">   └──────┴──────┘</t>
        </is>
      </c>
    </row>
    <row r="24" ht="8" customHeight="1">
      <c r="A24" s="56" t="inlineStr"/>
    </row>
    <row r="25" ht="22" customHeight="1">
      <c r="A25" s="56" t="inlineStr">
        <is>
          <t>Total 6 angka. Dimensi ditulis: 3×2 (baris × kolom).</t>
        </is>
      </c>
    </row>
    <row r="26" ht="8" customHeight="1">
      <c r="A26" s="56" t="inlineStr"/>
    </row>
    <row r="27" ht="22" customHeight="1">
      <c r="A27" s="57" t="inlineStr">
        <is>
          <t>Analogi: matrix seperti tabel di Excel.</t>
        </is>
      </c>
    </row>
    <row r="28" ht="22" customHeight="1">
      <c r="A28" s="56" t="inlineStr">
        <is>
          <t xml:space="preserve">   Boss punya 30 baris data + 4 kolom (intercept, X1, X2, X3).</t>
        </is>
      </c>
    </row>
    <row r="29" ht="22" customHeight="1">
      <c r="A29" s="56" t="inlineStr">
        <is>
          <t xml:space="preserve">   Itu MATRIX 30×4.</t>
        </is>
      </c>
    </row>
    <row r="30"/>
    <row r="31" ht="24" customHeight="1">
      <c r="A31" s="55" t="inlineStr">
        <is>
          <t>📊 APA ITU VECTOR?</t>
        </is>
      </c>
    </row>
    <row r="32" ht="22" customHeight="1">
      <c r="A32" s="56" t="inlineStr">
        <is>
          <t>Vector = matrix yang cuma 1 baris ATAU 1 kolom.</t>
        </is>
      </c>
    </row>
    <row r="33" ht="8" customHeight="1">
      <c r="A33" s="56" t="inlineStr"/>
    </row>
    <row r="34" ht="22" customHeight="1">
      <c r="A34" s="56" t="inlineStr">
        <is>
          <t>Vector KOLOM (panjang ke bawah):</t>
        </is>
      </c>
    </row>
    <row r="35" ht="22" customHeight="1">
      <c r="A35" s="56" t="inlineStr">
        <is>
          <t xml:space="preserve">   ┌─────┐</t>
        </is>
      </c>
    </row>
    <row r="36" ht="22" customHeight="1">
      <c r="A36" s="56" t="inlineStr">
        <is>
          <t xml:space="preserve">   │  1  │  ← contoh: angka Y dari 30 mahasiswa</t>
        </is>
      </c>
    </row>
    <row r="37" ht="22" customHeight="1">
      <c r="A37" s="56" t="inlineStr">
        <is>
          <t xml:space="preserve">   │  2  │</t>
        </is>
      </c>
    </row>
    <row r="38" ht="22" customHeight="1">
      <c r="A38" s="56" t="inlineStr">
        <is>
          <t xml:space="preserve">   │  3  │</t>
        </is>
      </c>
    </row>
    <row r="39" ht="22" customHeight="1">
      <c r="A39" s="56" t="inlineStr">
        <is>
          <t xml:space="preserve">   │ ... │</t>
        </is>
      </c>
    </row>
    <row r="40" ht="22" customHeight="1">
      <c r="A40" s="56" t="inlineStr">
        <is>
          <t xml:space="preserve">   └─────┘</t>
        </is>
      </c>
    </row>
    <row r="41" ht="22" customHeight="1">
      <c r="A41" s="56" t="inlineStr">
        <is>
          <t xml:space="preserve">   Dimensi: n×1 (n baris, 1 kolom)</t>
        </is>
      </c>
    </row>
    <row r="42" ht="8" customHeight="1">
      <c r="A42" s="56" t="inlineStr"/>
    </row>
    <row r="43" ht="22" customHeight="1">
      <c r="A43" s="56" t="inlineStr">
        <is>
          <t>Vector BARIS (panjang ke samping):</t>
        </is>
      </c>
    </row>
    <row r="44" ht="22" customHeight="1">
      <c r="A44" s="56" t="inlineStr">
        <is>
          <t xml:space="preserve">   ┌────────────┐</t>
        </is>
      </c>
    </row>
    <row r="45" ht="22" customHeight="1">
      <c r="A45" s="56" t="inlineStr">
        <is>
          <t xml:space="preserve">   │ 1  2  3  4 │  ← contoh: β₀ β₁ β₂ β₃</t>
        </is>
      </c>
    </row>
    <row r="46" ht="22" customHeight="1">
      <c r="A46" s="56" t="inlineStr">
        <is>
          <t xml:space="preserve">   └────────────┘</t>
        </is>
      </c>
    </row>
    <row r="47" ht="22" customHeight="1">
      <c r="A47" s="56" t="inlineStr">
        <is>
          <t xml:space="preserve">   Dimensi: 1×4 (1 baris, 4 kolom)</t>
        </is>
      </c>
    </row>
    <row r="48"/>
    <row r="49" ht="24" customHeight="1">
      <c r="A49" s="55" t="inlineStr">
        <is>
          <t>📐 APA ITU DIMENSI MATRIX?</t>
        </is>
      </c>
    </row>
    <row r="50" ht="22" customHeight="1">
      <c r="A50" s="56" t="inlineStr">
        <is>
          <t>Dimensi = ukuran matrix, ditulis "baris × kolom".</t>
        </is>
      </c>
    </row>
    <row r="51" ht="8" customHeight="1">
      <c r="A51" s="56" t="inlineStr"/>
    </row>
    <row r="52" ht="22" customHeight="1">
      <c r="A52" s="56" t="inlineStr">
        <is>
          <t>Aturan main: kalau Boss mau kalikan dua matrix A × B,</t>
        </is>
      </c>
    </row>
    <row r="53" ht="22" customHeight="1">
      <c r="A53" s="56" t="inlineStr">
        <is>
          <t>kolom A harus = baris B.</t>
        </is>
      </c>
    </row>
    <row r="54" ht="22" customHeight="1">
      <c r="A54" s="56" t="inlineStr">
        <is>
          <t xml:space="preserve">   Matrix A (3×2) × Matrix B (2×4) = OK, hasil 3×4</t>
        </is>
      </c>
    </row>
    <row r="55" ht="22" customHeight="1">
      <c r="A55" s="56" t="inlineStr">
        <is>
          <t xml:space="preserve">   Matrix A (3×2) × Matrix B (3×2) = TIDAK BISA (kolom A=2 ≠ baris B=3)</t>
        </is>
      </c>
    </row>
    <row r="56" ht="8" customHeight="1">
      <c r="A56" s="56" t="inlineStr"/>
    </row>
    <row r="57" ht="22" customHeight="1">
      <c r="A57" s="57" t="inlineStr">
        <is>
          <t>Analogi: kayak puzzle. Bentuk harus pas baru bisa nyambung.</t>
        </is>
      </c>
    </row>
    <row r="58" ht="8" customHeight="1">
      <c r="A58" s="56" t="inlineStr"/>
    </row>
    <row r="59" ht="22" customHeight="1">
      <c r="A59" s="56" t="inlineStr">
        <is>
          <t>Untuk regresi kita:</t>
        </is>
      </c>
    </row>
    <row r="60" ht="22" customHeight="1">
      <c r="A60" s="56" t="inlineStr">
        <is>
          <t xml:space="preserve">   Matrix X = 30×4</t>
        </is>
      </c>
    </row>
    <row r="61" ht="22" customHeight="1">
      <c r="A61" s="56" t="inlineStr">
        <is>
          <t xml:space="preserve">   X' (X transpose) = 4×30</t>
        </is>
      </c>
    </row>
    <row r="62" ht="22" customHeight="1">
      <c r="A62" s="56" t="inlineStr">
        <is>
          <t xml:space="preserve">   X' × X = (4×30) × (30×4) = 4×4. Cocok!</t>
        </is>
      </c>
    </row>
    <row r="63"/>
    <row r="64" ht="24" customHeight="1">
      <c r="A64" s="55" t="inlineStr">
        <is>
          <t>🔄 APA ITU TRANSPOSE?</t>
        </is>
      </c>
    </row>
    <row r="65" ht="22" customHeight="1">
      <c r="A65" s="56" t="inlineStr">
        <is>
          <t>Transpose = "putar matrix 90 derajat" — baris jadi kolom, kolom jadi baris.</t>
        </is>
      </c>
    </row>
    <row r="66" ht="22" customHeight="1">
      <c r="A66" s="56" t="inlineStr">
        <is>
          <t>Notasi: X′ atau X^T</t>
        </is>
      </c>
    </row>
    <row r="67" ht="8" customHeight="1">
      <c r="A67" s="56" t="inlineStr"/>
    </row>
    <row r="68" ht="22" customHeight="1">
      <c r="A68" s="56" t="inlineStr">
        <is>
          <t>Contoh matrix 3×2:</t>
        </is>
      </c>
    </row>
    <row r="69" ht="22" customHeight="1">
      <c r="A69" s="56" t="inlineStr">
        <is>
          <t xml:space="preserve">   Asli:                   Transpose (2×3):</t>
        </is>
      </c>
    </row>
    <row r="70" ht="22" customHeight="1">
      <c r="A70" s="56" t="inlineStr">
        <is>
          <t xml:space="preserve">   ┌──────┬──────┐         ┌─────┬─────┬─────┐</t>
        </is>
      </c>
    </row>
    <row r="71" ht="22" customHeight="1">
      <c r="A71" s="56" t="inlineStr">
        <is>
          <t xml:space="preserve">   │  1   │  5   │         │  1  │  2  │  3  │</t>
        </is>
      </c>
    </row>
    <row r="72" ht="22" customHeight="1">
      <c r="A72" s="56" t="inlineStr">
        <is>
          <t xml:space="preserve">   │  2   │  6   │   →     │  5  │  6  │  7  │</t>
        </is>
      </c>
    </row>
    <row r="73" ht="22" customHeight="1">
      <c r="A73" s="56" t="inlineStr">
        <is>
          <t xml:space="preserve">   │  3   │  7   │         └─────┴─────┴─────┘</t>
        </is>
      </c>
    </row>
    <row r="74" ht="22" customHeight="1">
      <c r="A74" s="56" t="inlineStr">
        <is>
          <t xml:space="preserve">   └──────┴──────┘</t>
        </is>
      </c>
    </row>
    <row r="75" ht="8" customHeight="1">
      <c r="A75" s="56" t="inlineStr"/>
    </row>
    <row r="76" ht="22" customHeight="1">
      <c r="A76" s="56" t="inlineStr">
        <is>
          <t>Kenapa kita transpose? Karena rumus regresi minta (X′·X).</t>
        </is>
      </c>
    </row>
    <row r="77" ht="22" customHeight="1">
      <c r="A77" s="56" t="inlineStr">
        <is>
          <t>X sendiri 30×4, gak bisa dikali sama dirinya. Tapi X′ (4×30) × X (30×4) = OK (hasil 4×4).</t>
        </is>
      </c>
    </row>
    <row r="78"/>
    <row r="79" ht="24" customHeight="1">
      <c r="A79" s="55" t="inlineStr">
        <is>
          <t>✖ PERKALIAN MATRIX (BEDA DENGAN PERKALIAN BIASA!)</t>
        </is>
      </c>
    </row>
    <row r="80" ht="22" customHeight="1">
      <c r="A80" s="56" t="inlineStr">
        <is>
          <t>Aturan perkalian matrix A × B:</t>
        </is>
      </c>
    </row>
    <row r="81" ht="22" customHeight="1">
      <c r="A81" s="56" t="inlineStr">
        <is>
          <t xml:space="preserve">   1. Cek dimensi: kolom A harus = baris B</t>
        </is>
      </c>
    </row>
    <row r="82" ht="22" customHeight="1">
      <c r="A82" s="56" t="inlineStr">
        <is>
          <t xml:space="preserve">   2. Hasil C dimensi: baris A × kolom B</t>
        </is>
      </c>
    </row>
    <row r="83" ht="22" customHeight="1">
      <c r="A83" s="56" t="inlineStr">
        <is>
          <t xml:space="preserve">   3. Setiap cell C[i,j] = JUMLAH dari (A baris i × B kolom j)</t>
        </is>
      </c>
    </row>
    <row r="84" ht="8" customHeight="1">
      <c r="A84" s="56" t="inlineStr"/>
    </row>
    <row r="85" ht="22" customHeight="1">
      <c r="A85" s="56" t="inlineStr">
        <is>
          <t>Contoh konkret:</t>
        </is>
      </c>
    </row>
    <row r="86" ht="22" customHeight="1">
      <c r="A86" s="56" t="inlineStr">
        <is>
          <t xml:space="preserve">   A = [1, 2]      B = [5, 6]</t>
        </is>
      </c>
    </row>
    <row r="87" ht="22" customHeight="1">
      <c r="A87" s="56" t="inlineStr">
        <is>
          <t xml:space="preserve">       [3, 4]          [7, 8]</t>
        </is>
      </c>
    </row>
    <row r="88" ht="8" customHeight="1">
      <c r="A88" s="56" t="inlineStr"/>
    </row>
    <row r="89" ht="22" customHeight="1">
      <c r="A89" s="56" t="inlineStr">
        <is>
          <t xml:space="preserve">   C = A × B</t>
        </is>
      </c>
    </row>
    <row r="90" ht="22" customHeight="1">
      <c r="A90" s="56" t="inlineStr">
        <is>
          <t xml:space="preserve">   C[1,1] = 1×5 + 2×7 = 5 + 14 = 19</t>
        </is>
      </c>
    </row>
    <row r="91" ht="22" customHeight="1">
      <c r="A91" s="56" t="inlineStr">
        <is>
          <t xml:space="preserve">   C[1,2] = 1×6 + 2×8 = 6 + 16 = 22</t>
        </is>
      </c>
    </row>
    <row r="92" ht="22" customHeight="1">
      <c r="A92" s="56" t="inlineStr">
        <is>
          <t xml:space="preserve">   C[2,1] = 3×5 + 4×7 = 15 + 28 = 43</t>
        </is>
      </c>
    </row>
    <row r="93" ht="22" customHeight="1">
      <c r="A93" s="56" t="inlineStr">
        <is>
          <t xml:space="preserve">   C[2,2] = 3×6 + 4×8 = 18 + 32 = 50</t>
        </is>
      </c>
    </row>
    <row r="94" ht="8" customHeight="1">
      <c r="A94" s="56" t="inlineStr"/>
    </row>
    <row r="95" ht="22" customHeight="1">
      <c r="A95" s="56" t="inlineStr">
        <is>
          <t xml:space="preserve">   Jadi C = [19, 22]</t>
        </is>
      </c>
    </row>
    <row r="96" ht="22" customHeight="1">
      <c r="A96" s="56" t="inlineStr">
        <is>
          <t xml:space="preserve">          [43, 50]</t>
        </is>
      </c>
    </row>
    <row r="97" ht="8" customHeight="1">
      <c r="A97" s="56" t="inlineStr"/>
    </row>
    <row r="98" ht="22" customHeight="1">
      <c r="A98" s="56" t="inlineStr">
        <is>
          <t>Di Excel, fungsi MMULT melakukan ini otomatis.</t>
        </is>
      </c>
    </row>
    <row r="99"/>
    <row r="100" ht="24" customHeight="1">
      <c r="A100" s="55" t="inlineStr">
        <is>
          <t>🔁 APA ITU INVERSE?</t>
        </is>
      </c>
    </row>
    <row r="101" ht="22" customHeight="1">
      <c r="A101" s="56" t="inlineStr">
        <is>
          <t>Inverse matrix M = matrix lain (sebut M⁻¹) yang kalau dikali M hasilnya = identitas.</t>
        </is>
      </c>
    </row>
    <row r="102" ht="8" customHeight="1">
      <c r="A102" s="56" t="inlineStr"/>
    </row>
    <row r="103" ht="22" customHeight="1">
      <c r="A103" s="56" t="inlineStr">
        <is>
          <t>Identitas matrix (I) = matrix dengan diagonal 1, lainnya 0:</t>
        </is>
      </c>
    </row>
    <row r="104" ht="22" customHeight="1">
      <c r="A104" s="56" t="inlineStr">
        <is>
          <t xml:space="preserve">   I = ┌──────┬──────┬──────┐</t>
        </is>
      </c>
    </row>
    <row r="105" ht="22" customHeight="1">
      <c r="A105" s="56" t="inlineStr">
        <is>
          <t xml:space="preserve">       │  1   │  0   │  0   │</t>
        </is>
      </c>
    </row>
    <row r="106" ht="22" customHeight="1">
      <c r="A106" s="56" t="inlineStr">
        <is>
          <t xml:space="preserve">       │  0   │  1   │  0   │</t>
        </is>
      </c>
    </row>
    <row r="107" ht="22" customHeight="1">
      <c r="A107" s="56" t="inlineStr">
        <is>
          <t xml:space="preserve">       │  0   │  0   │  1   │</t>
        </is>
      </c>
    </row>
    <row r="108" ht="22" customHeight="1">
      <c r="A108" s="56" t="inlineStr">
        <is>
          <t xml:space="preserve">       └──────┴──────┴──────┘</t>
        </is>
      </c>
    </row>
    <row r="109" ht="8" customHeight="1">
      <c r="A109" s="56" t="inlineStr"/>
    </row>
    <row r="110" ht="22" customHeight="1">
      <c r="A110" s="56" t="inlineStr">
        <is>
          <t>Rumus: M × M⁻¹ = I</t>
        </is>
      </c>
    </row>
    <row r="111" ht="8" customHeight="1">
      <c r="A111" s="56" t="inlineStr"/>
    </row>
    <row r="112" ht="22" customHeight="1">
      <c r="A112" s="57" t="inlineStr">
        <is>
          <t>Analogi: untuk angka biasa, inverse 5 = 1/5 (karena 5 × 1/5 = 1).</t>
        </is>
      </c>
    </row>
    <row r="113" ht="22" customHeight="1">
      <c r="A113" s="56" t="inlineStr">
        <is>
          <t xml:space="preserve">         Untuk matrix, inverse lebih kompleks tapi konsepnya sama:</t>
        </is>
      </c>
    </row>
    <row r="114" ht="22" customHeight="1">
      <c r="A114" s="56" t="inlineStr">
        <is>
          <t xml:space="preserve">         "matrix yang membatalkan efek M".</t>
        </is>
      </c>
    </row>
    <row r="115" ht="8" customHeight="1">
      <c r="A115" s="56" t="inlineStr"/>
    </row>
    <row r="116" ht="22" customHeight="1">
      <c r="A116" s="56" t="inlineStr">
        <is>
          <t>Kenapa kita butuh inverse di regresi?</t>
        </is>
      </c>
    </row>
    <row r="117" ht="22" customHeight="1">
      <c r="A117" s="56" t="inlineStr">
        <is>
          <t xml:space="preserve">   Persamaan kita: X'X · β = X'y</t>
        </is>
      </c>
    </row>
    <row r="118" ht="22" customHeight="1">
      <c r="A118" s="56" t="inlineStr">
        <is>
          <t xml:space="preserve">   Untuk solve β, kita kali kedua sisi dengan (X'X)⁻¹:</t>
        </is>
      </c>
    </row>
    <row r="119" ht="22" customHeight="1">
      <c r="A119" s="56" t="inlineStr">
        <is>
          <t xml:space="preserve">   β = (X'X)⁻¹ · X'y    ← INILAH RUMUS REGRESI</t>
        </is>
      </c>
    </row>
    <row r="120" ht="8" customHeight="1">
      <c r="A120" s="56" t="inlineStr"/>
    </row>
    <row r="121" ht="22" customHeight="1">
      <c r="A121" s="56" t="inlineStr">
        <is>
          <t>Di Excel, fungsi MINVERSE menghitung inverse otomatis.</t>
        </is>
      </c>
    </row>
    <row r="122" ht="22" customHeight="1">
      <c r="A122" s="56" t="inlineStr">
        <is>
          <t>Untuk matrix 4×4, manual butuh ~50 step. MINVERSE = shortcut yg OK.</t>
        </is>
      </c>
    </row>
  </sheetData>
  <mergeCells count="115">
    <mergeCell ref="A77:H77"/>
    <mergeCell ref="A83:H83"/>
    <mergeCell ref="A49:H49"/>
    <mergeCell ref="A110:H110"/>
    <mergeCell ref="A6:H6"/>
    <mergeCell ref="A119:H119"/>
    <mergeCell ref="A69:H69"/>
    <mergeCell ref="A25:H25"/>
    <mergeCell ref="A66:H66"/>
    <mergeCell ref="A118:H118"/>
    <mergeCell ref="A75:H75"/>
    <mergeCell ref="A50:H50"/>
    <mergeCell ref="A55:H55"/>
    <mergeCell ref="A86:H86"/>
    <mergeCell ref="A95:H95"/>
    <mergeCell ref="A104:H104"/>
    <mergeCell ref="A5:H5"/>
    <mergeCell ref="A32:H32"/>
    <mergeCell ref="A97:H97"/>
    <mergeCell ref="A106:H106"/>
    <mergeCell ref="A29:H29"/>
    <mergeCell ref="A81:H81"/>
    <mergeCell ref="A38:H38"/>
    <mergeCell ref="A96:H96"/>
    <mergeCell ref="A121:H121"/>
    <mergeCell ref="A13:H13"/>
    <mergeCell ref="A44:H44"/>
    <mergeCell ref="A31:H31"/>
    <mergeCell ref="A58:H58"/>
    <mergeCell ref="A40:H40"/>
    <mergeCell ref="A67:H67"/>
    <mergeCell ref="A15:H15"/>
    <mergeCell ref="A24:H24"/>
    <mergeCell ref="A73:H73"/>
    <mergeCell ref="A51:H51"/>
    <mergeCell ref="A107:H107"/>
    <mergeCell ref="A82:H82"/>
    <mergeCell ref="A60:H60"/>
    <mergeCell ref="A7:H7"/>
    <mergeCell ref="A16:H16"/>
    <mergeCell ref="A108:H108"/>
    <mergeCell ref="A84:H84"/>
    <mergeCell ref="A27:H27"/>
    <mergeCell ref="A18:H18"/>
    <mergeCell ref="A101:H101"/>
    <mergeCell ref="A2:H2"/>
    <mergeCell ref="A85:H85"/>
    <mergeCell ref="A42:H42"/>
    <mergeCell ref="A47:H47"/>
    <mergeCell ref="A22:H22"/>
    <mergeCell ref="A62:H62"/>
    <mergeCell ref="A122:H122"/>
    <mergeCell ref="A20:H20"/>
    <mergeCell ref="A72:H72"/>
    <mergeCell ref="A28:H28"/>
    <mergeCell ref="A112:H112"/>
    <mergeCell ref="A114:H114"/>
    <mergeCell ref="A59:H59"/>
    <mergeCell ref="A64:H64"/>
    <mergeCell ref="A98:H98"/>
    <mergeCell ref="A79:H79"/>
    <mergeCell ref="A61:H61"/>
    <mergeCell ref="A88:H88"/>
    <mergeCell ref="A70:H70"/>
    <mergeCell ref="A54:H54"/>
    <mergeCell ref="A41:H41"/>
    <mergeCell ref="A90:H90"/>
    <mergeCell ref="A74:H74"/>
    <mergeCell ref="A56:H56"/>
    <mergeCell ref="A26:H26"/>
    <mergeCell ref="A71:H71"/>
    <mergeCell ref="A76:H76"/>
    <mergeCell ref="A33:H33"/>
    <mergeCell ref="A116:H116"/>
    <mergeCell ref="A8:H8"/>
    <mergeCell ref="A17:H17"/>
    <mergeCell ref="A100:H100"/>
    <mergeCell ref="A53:H53"/>
    <mergeCell ref="A109:H109"/>
    <mergeCell ref="A35:H35"/>
    <mergeCell ref="A10:H10"/>
    <mergeCell ref="A115:H115"/>
    <mergeCell ref="A19:H19"/>
    <mergeCell ref="A68:H68"/>
    <mergeCell ref="A102:H102"/>
    <mergeCell ref="A117:H117"/>
    <mergeCell ref="A111:H111"/>
    <mergeCell ref="A34:H34"/>
    <mergeCell ref="A9:H9"/>
    <mergeCell ref="A92:H92"/>
    <mergeCell ref="A39:H39"/>
    <mergeCell ref="A36:H36"/>
    <mergeCell ref="A11:H11"/>
    <mergeCell ref="A1:H1"/>
    <mergeCell ref="A45:H45"/>
    <mergeCell ref="A94:H94"/>
    <mergeCell ref="A103:H103"/>
    <mergeCell ref="A87:H87"/>
    <mergeCell ref="A65:H65"/>
    <mergeCell ref="A80:H80"/>
    <mergeCell ref="A37:H37"/>
    <mergeCell ref="A46:H46"/>
    <mergeCell ref="A89:H89"/>
    <mergeCell ref="A120:H120"/>
    <mergeCell ref="A12:H12"/>
    <mergeCell ref="A21:H21"/>
    <mergeCell ref="A105:H105"/>
    <mergeCell ref="A57:H57"/>
    <mergeCell ref="A113:H113"/>
    <mergeCell ref="A23:H23"/>
    <mergeCell ref="A4:H4"/>
    <mergeCell ref="A91:H91"/>
    <mergeCell ref="A43:H43"/>
    <mergeCell ref="A52:H52"/>
    <mergeCell ref="A93:H93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H89"/>
  <sheetViews>
    <sheetView workbookViewId="0">
      <selection activeCell="A1" sqref="A1"/>
    </sheetView>
  </sheetViews>
  <sheetFormatPr baseColWidth="8" defaultRowHeight="15"/>
  <cols>
    <col width="110" customWidth="1" min="1" max="1"/>
  </cols>
  <sheetData>
    <row r="1" ht="26" customHeight="1">
      <c r="A1" s="10" t="inlineStr">
        <is>
          <t>📚 Sheet 4 — KENAPA PAKAI OLS? (intuisi rumus β)</t>
        </is>
      </c>
    </row>
    <row r="2">
      <c r="A2" s="54" t="inlineStr">
        <is>
          <t>OLS = Ordinary Least Squares. Ini cara mathematic cari koefisien optimal.</t>
        </is>
      </c>
    </row>
    <row r="3"/>
    <row r="4" ht="24" customHeight="1">
      <c r="A4" s="55" t="inlineStr">
        <is>
          <t>❓ APA ITU "RESIDUAL"?</t>
        </is>
      </c>
    </row>
    <row r="5" ht="22" customHeight="1">
      <c r="A5" s="56" t="inlineStr">
        <is>
          <t>Residual = selisih nilai aktual (Y) dengan prediksi model (ŷ).</t>
        </is>
      </c>
    </row>
    <row r="6" ht="22" customHeight="1">
      <c r="A6" s="56" t="inlineStr">
        <is>
          <t>Notasi: e = Y - ŷ</t>
        </is>
      </c>
    </row>
    <row r="7" ht="8" customHeight="1">
      <c r="A7" s="56" t="inlineStr"/>
    </row>
    <row r="8" ht="22" customHeight="1">
      <c r="A8" s="56" t="inlineStr">
        <is>
          <t>Bayangkan model Boss prediksi nilai Adit = 80.</t>
        </is>
      </c>
    </row>
    <row r="9" ht="22" customHeight="1">
      <c r="A9" s="56" t="inlineStr">
        <is>
          <t>Aktualnya Adit dapat 85.</t>
        </is>
      </c>
    </row>
    <row r="10" ht="22" customHeight="1">
      <c r="A10" s="56" t="inlineStr">
        <is>
          <t>Residual = 85 - 80 = 5 (model meleset 5 poin, terlalu rendah).</t>
        </is>
      </c>
    </row>
    <row r="11" ht="8" customHeight="1">
      <c r="A11" s="56" t="inlineStr"/>
    </row>
    <row r="12" ht="22" customHeight="1">
      <c r="A12" s="56" t="inlineStr">
        <is>
          <t>Contoh lain: prediksi nilai Budi = 90, aktual 75.</t>
        </is>
      </c>
    </row>
    <row r="13" ht="22" customHeight="1">
      <c r="A13" s="56" t="inlineStr">
        <is>
          <t>Residual = 75 - 90 = -15 (model meleset 15 poin, terlalu tinggi).</t>
        </is>
      </c>
    </row>
    <row r="14" ht="8" customHeight="1">
      <c r="A14" s="56" t="inlineStr"/>
    </row>
    <row r="15" ht="22" customHeight="1">
      <c r="A15" s="56" t="inlineStr">
        <is>
          <t>Residual bisa POSITIF (Y &gt; ŷ, model under-predict)</t>
        </is>
      </c>
    </row>
    <row r="16" ht="22" customHeight="1">
      <c r="A16" s="56" t="inlineStr">
        <is>
          <t xml:space="preserve">       atau NEGATIF (Y &lt; ŷ, model over-predict).</t>
        </is>
      </c>
    </row>
    <row r="17"/>
    <row r="18" ht="24" customHeight="1">
      <c r="A18" s="55" t="inlineStr">
        <is>
          <t>❓ KENAPA HARUS KUADRATKAN?</t>
        </is>
      </c>
    </row>
    <row r="19" ht="22" customHeight="1">
      <c r="A19" s="56" t="inlineStr">
        <is>
          <t>Kalau Boss jumlahkan semua residual langsung (tanpa kuadrat):</t>
        </is>
      </c>
    </row>
    <row r="20" ht="22" customHeight="1">
      <c r="A20" s="56" t="inlineStr">
        <is>
          <t xml:space="preserve">   Σ e = (+5) + (-15) + (+3) + (-3) + ... = bisa = 0!</t>
        </is>
      </c>
    </row>
    <row r="21" ht="8" customHeight="1">
      <c r="A21" s="56" t="inlineStr"/>
    </row>
    <row r="22" ht="22" customHeight="1">
      <c r="A22" s="56" t="inlineStr">
        <is>
          <t>Padahal model jelas tidak sempurna (ada error 5, ada error 15).</t>
        </is>
      </c>
    </row>
    <row r="23" ht="22" customHeight="1">
      <c r="A23" s="56" t="inlineStr">
        <is>
          <t>Tapi jumlah residual = 0 bikin seolah-olah error 0. ❌ MISLEADING.</t>
        </is>
      </c>
    </row>
    <row r="24" ht="8" customHeight="1">
      <c r="A24" s="56" t="inlineStr"/>
    </row>
    <row r="25" ht="22" customHeight="1">
      <c r="A25" s="56" t="inlineStr">
        <is>
          <t>Solusi: kuadratkan setiap residual SEBELUM dijumlahkan.</t>
        </is>
      </c>
    </row>
    <row r="26" ht="22" customHeight="1">
      <c r="A26" s="56" t="inlineStr">
        <is>
          <t xml:space="preserve">   e² selalu POSITIF (kuadrat = positif).</t>
        </is>
      </c>
    </row>
    <row r="27" ht="22" customHeight="1">
      <c r="A27" s="56" t="inlineStr">
        <is>
          <t xml:space="preserve">   Σ e² selalu &gt; 0 (kecuali model sempurna sekali).</t>
        </is>
      </c>
    </row>
    <row r="28" ht="8" customHeight="1">
      <c r="A28" s="56" t="inlineStr"/>
    </row>
    <row r="29" ht="22" customHeight="1">
      <c r="A29" s="56" t="inlineStr">
        <is>
          <t>Plus benefit: kuadrat memperbesar error besar (15² = 225) vs error kecil (3² = 9).</t>
        </is>
      </c>
    </row>
    <row r="30" ht="22" customHeight="1">
      <c r="A30" s="56" t="inlineStr">
        <is>
          <t>Berarti penalti lebih berat untuk error besar. Lebih fair untuk evaluasi model.</t>
        </is>
      </c>
    </row>
    <row r="31" ht="8" customHeight="1">
      <c r="A31" s="56" t="inlineStr"/>
    </row>
    <row r="32" ht="22" customHeight="1">
      <c r="A32" s="57" t="inlineStr">
        <is>
          <t>🎯 Sum of Squared Errors (SSE) = Σ(Y - ŷ)² = Σe²</t>
        </is>
      </c>
    </row>
    <row r="33"/>
    <row r="34" ht="24" customHeight="1">
      <c r="A34" s="55" t="inlineStr">
        <is>
          <t>🎯 TUJUAN OLS — CARI MINIMUM SSE</t>
        </is>
      </c>
    </row>
    <row r="35" ht="22" customHeight="1">
      <c r="A35" s="56" t="inlineStr">
        <is>
          <t>OLS singkatan dari Ordinary Least Squares.</t>
        </is>
      </c>
    </row>
    <row r="36" ht="22" customHeight="1">
      <c r="A36" s="56" t="inlineStr">
        <is>
          <t xml:space="preserve">   "Least Squares" = kuadrat TERKECIL</t>
        </is>
      </c>
    </row>
    <row r="37" ht="22" customHeight="1">
      <c r="A37" s="56" t="inlineStr">
        <is>
          <t xml:space="preserve">   "Ordinary" = biasa (ada juga Weighted LS, Generalized LS, dll)</t>
        </is>
      </c>
    </row>
    <row r="38" ht="8" customHeight="1">
      <c r="A38" s="56" t="inlineStr"/>
    </row>
    <row r="39" ht="22" customHeight="1">
      <c r="A39" s="56" t="inlineStr">
        <is>
          <t>Tujuan OLS: cari β (koefisien) yg menghasilkan SSE PALING KECIL.</t>
        </is>
      </c>
    </row>
    <row r="40" ht="22" customHeight="1">
      <c r="A40" s="56" t="inlineStr">
        <is>
          <t>Kalau SSE minimum → garis regresi paling dekat dengan data → model paling pas.</t>
        </is>
      </c>
    </row>
    <row r="41" ht="8" customHeight="1">
      <c r="A41" s="56" t="inlineStr"/>
    </row>
    <row r="42" ht="22" customHeight="1">
      <c r="A42" s="57" t="inlineStr">
        <is>
          <t>Analogi: bayangkan Boss main golf.</t>
        </is>
      </c>
    </row>
    <row r="43" ht="22" customHeight="1">
      <c r="A43" s="56" t="inlineStr">
        <is>
          <t xml:space="preserve">   Setiap pukulan = 1 model regresi dengan β tertentu.</t>
        </is>
      </c>
    </row>
    <row r="44" ht="22" customHeight="1">
      <c r="A44" s="56" t="inlineStr">
        <is>
          <t xml:space="preserve">   Jarak bola ke lubang = SSE.</t>
        </is>
      </c>
    </row>
    <row r="45" ht="22" customHeight="1">
      <c r="A45" s="56" t="inlineStr">
        <is>
          <t xml:space="preserve">   Tujuan: pilih pukulan (β) yg bikin jarak (SSE) PALING DEKAT ke lubang.</t>
        </is>
      </c>
    </row>
    <row r="46" ht="8" customHeight="1">
      <c r="A46" s="56" t="inlineStr"/>
    </row>
    <row r="47" ht="22" customHeight="1">
      <c r="A47" s="56" t="inlineStr">
        <is>
          <t>Tapi gimana cara cari β yg minimumkan SSE?</t>
        </is>
      </c>
    </row>
    <row r="48"/>
    <row r="49" ht="24" customHeight="1">
      <c r="A49" s="55" t="inlineStr">
        <is>
          <t>🧮 BAGAIMANA MATEMATIKA CARI MINIMUM?</t>
        </is>
      </c>
    </row>
    <row r="50" ht="22" customHeight="1">
      <c r="A50" s="56" t="inlineStr">
        <is>
          <t>Konsep dari kalkulus: untuk cari titik terendah dari kurva,</t>
        </is>
      </c>
    </row>
    <row r="51" ht="22" customHeight="1">
      <c r="A51" s="56" t="inlineStr">
        <is>
          <t>cari titik di mana KEMIRINGAN = 0.</t>
        </is>
      </c>
    </row>
    <row r="52" ht="8" customHeight="1">
      <c r="A52" s="56" t="inlineStr"/>
    </row>
    <row r="53" ht="22" customHeight="1">
      <c r="A53" s="57" t="inlineStr">
        <is>
          <t>Analogi: di lembah berlembah, titik PALING DALAM punya kemiringan 0</t>
        </is>
      </c>
    </row>
    <row r="54" ht="22" customHeight="1">
      <c r="A54" s="56" t="inlineStr">
        <is>
          <t xml:space="preserve">         (gak naik ke kiri, gak naik ke kanan).</t>
        </is>
      </c>
    </row>
    <row r="55" ht="8" customHeight="1">
      <c r="A55" s="56" t="inlineStr"/>
    </row>
    <row r="56" ht="22" customHeight="1">
      <c r="A56" s="56" t="inlineStr">
        <is>
          <t>Untuk SSE = f(β), turunkan terhadap β, set = 0:</t>
        </is>
      </c>
    </row>
    <row r="57" ht="22" customHeight="1">
      <c r="A57" s="56" t="inlineStr">
        <is>
          <t xml:space="preserve">   d SSE / d β = 0</t>
        </is>
      </c>
    </row>
    <row r="58" ht="8" customHeight="1">
      <c r="A58" s="56" t="inlineStr"/>
    </row>
    <row r="59" ht="22" customHeight="1">
      <c r="A59" s="56" t="inlineStr">
        <is>
          <t>Solusi (dengan aljabar matrix):</t>
        </is>
      </c>
    </row>
    <row r="60" ht="22" customHeight="1">
      <c r="A60" s="56" t="inlineStr">
        <is>
          <t xml:space="preserve">   (X'X) · β = X'y</t>
        </is>
      </c>
    </row>
    <row r="61" ht="22" customHeight="1">
      <c r="A61" s="56" t="inlineStr">
        <is>
          <t xml:space="preserve">   β = (X'X)⁻¹ · X'y    ← INILAH RUMUS OLS</t>
        </is>
      </c>
    </row>
    <row r="62" ht="8" customHeight="1">
      <c r="A62" s="56" t="inlineStr"/>
    </row>
    <row r="63" ht="22" customHeight="1">
      <c r="A63" s="56" t="inlineStr">
        <is>
          <t>Adit, JANGAN PANIK lihat rumus ini! Kita pecah:</t>
        </is>
      </c>
    </row>
    <row r="64" ht="22" customHeight="1">
      <c r="A64" s="56" t="inlineStr">
        <is>
          <t xml:space="preserve">   X'X = matrix 4×4 (info hubungan antar X)</t>
        </is>
      </c>
    </row>
    <row r="65" ht="22" customHeight="1">
      <c r="A65" s="56" t="inlineStr">
        <is>
          <t xml:space="preserve">   X'y = vector 4×1 (info hubungan X dengan Y)</t>
        </is>
      </c>
    </row>
    <row r="66" ht="22" customHeight="1">
      <c r="A66" s="56" t="inlineStr">
        <is>
          <t xml:space="preserve">   (X'X)⁻¹ = inverse dari X'X</t>
        </is>
      </c>
    </row>
    <row r="67" ht="22" customHeight="1">
      <c r="A67" s="56" t="inlineStr">
        <is>
          <t xml:space="preserve">   β = (X'X)⁻¹ · X'y = matrix multiplication, hasilnya 4×1</t>
        </is>
      </c>
    </row>
    <row r="68" ht="8" customHeight="1">
      <c r="A68" s="56" t="inlineStr"/>
    </row>
    <row r="69" ht="22" customHeight="1">
      <c r="A69" s="56" t="inlineStr">
        <is>
          <t>Hasil β = 4 angka. Itu koefisien akhir kita.</t>
        </is>
      </c>
    </row>
    <row r="70"/>
    <row r="71" ht="24" customHeight="1">
      <c r="A71" s="55" t="inlineStr">
        <is>
          <t>✅ INI RUMUS PASTI YANG OPTIMAL?</t>
        </is>
      </c>
    </row>
    <row r="72" ht="22" customHeight="1">
      <c r="A72" s="56" t="inlineStr">
        <is>
          <t>Ya, asal asumsi tertentu terpenuhi.</t>
        </is>
      </c>
    </row>
    <row r="73" ht="22" customHeight="1">
      <c r="A73" s="56" t="inlineStr">
        <is>
          <t>Asumsi ini disebut "BLUE": Best Linear Unbiased Estimator.</t>
        </is>
      </c>
    </row>
    <row r="74" ht="8" customHeight="1">
      <c r="A74" s="56" t="inlineStr"/>
    </row>
    <row r="75" ht="22" customHeight="1">
      <c r="A75" s="56" t="inlineStr">
        <is>
          <t>5 asumsi BLUE:</t>
        </is>
      </c>
    </row>
    <row r="76" ht="22" customHeight="1">
      <c r="A76" s="56" t="inlineStr">
        <is>
          <t xml:space="preserve">   1. Hubungan X-Y linear</t>
        </is>
      </c>
    </row>
    <row r="77" ht="22" customHeight="1">
      <c r="A77" s="56" t="inlineStr">
        <is>
          <t xml:space="preserve">   2. Sampel acak (random sampling)</t>
        </is>
      </c>
    </row>
    <row r="78" ht="22" customHeight="1">
      <c r="A78" s="56" t="inlineStr">
        <is>
          <t xml:space="preserve">   3. Tidak ada multikolinearitas sempurna antar X</t>
        </is>
      </c>
    </row>
    <row r="79" ht="22" customHeight="1">
      <c r="A79" s="56" t="inlineStr">
        <is>
          <t xml:space="preserve">   4. Mean residual = 0</t>
        </is>
      </c>
    </row>
    <row r="80" ht="22" customHeight="1">
      <c r="A80" s="56" t="inlineStr">
        <is>
          <t xml:space="preserve">   5. Homoskedastisitas (varians residual konstan)</t>
        </is>
      </c>
    </row>
    <row r="81" ht="8" customHeight="1">
      <c r="A81" s="56" t="inlineStr"/>
    </row>
    <row r="82" ht="22" customHeight="1">
      <c r="A82" s="56" t="inlineStr">
        <is>
          <t>Kalau ke-5 asumsi terpenuhi, β̂ dari OLS = estimator TERBAIK.</t>
        </is>
      </c>
    </row>
    <row r="83" ht="22" customHeight="1">
      <c r="A83" s="56" t="inlineStr">
        <is>
          <t>"Best" artinya: paling tepat, paling konsisten, paling efisien.</t>
        </is>
      </c>
    </row>
    <row r="84" ht="8" customHeight="1">
      <c r="A84" s="56" t="inlineStr"/>
    </row>
    <row r="85" ht="22" customHeight="1">
      <c r="A85" s="56" t="inlineStr">
        <is>
          <t>Kalau asumsi DILANGGAR? Hasil tetap muncul, tapi tidak bisa dipercaya 100%.</t>
        </is>
      </c>
    </row>
    <row r="86" ht="22" customHeight="1">
      <c r="A86" s="56" t="inlineStr">
        <is>
          <t>Itu kenapa perlu uji asumsi klasik. Topik ini di Pilar 2 Ekonometrik.</t>
        </is>
      </c>
    </row>
    <row r="87" ht="8" customHeight="1">
      <c r="A87" s="56" t="inlineStr"/>
    </row>
    <row r="88" ht="22" customHeight="1">
      <c r="A88" s="56" t="inlineStr">
        <is>
          <t>Untuk file ini, kita ANGGAP semua asumsi terpenuhi dan jalan ke perhitungan.</t>
        </is>
      </c>
    </row>
    <row r="89" ht="22" customHeight="1">
      <c r="A89" s="56" t="inlineStr">
        <is>
          <t>📍 Lanjut ke Sheet 5 untuk glosarium istilah, atau Sheet 6 untuk mulai hitung.</t>
        </is>
      </c>
    </row>
  </sheetData>
  <mergeCells count="84">
    <mergeCell ref="A77:H77"/>
    <mergeCell ref="A83:H83"/>
    <mergeCell ref="A49:H49"/>
    <mergeCell ref="A6:H6"/>
    <mergeCell ref="A69:H69"/>
    <mergeCell ref="A25:H25"/>
    <mergeCell ref="A66:H66"/>
    <mergeCell ref="A75:H75"/>
    <mergeCell ref="A50:H50"/>
    <mergeCell ref="A55:H55"/>
    <mergeCell ref="A86:H86"/>
    <mergeCell ref="A5:H5"/>
    <mergeCell ref="A32:H32"/>
    <mergeCell ref="A29:H29"/>
    <mergeCell ref="A81:H81"/>
    <mergeCell ref="A38:H38"/>
    <mergeCell ref="A13:H13"/>
    <mergeCell ref="A44:H44"/>
    <mergeCell ref="A31:H31"/>
    <mergeCell ref="A58:H58"/>
    <mergeCell ref="A40:H40"/>
    <mergeCell ref="A67:H67"/>
    <mergeCell ref="A15:H15"/>
    <mergeCell ref="A24:H24"/>
    <mergeCell ref="A73:H73"/>
    <mergeCell ref="A51:H51"/>
    <mergeCell ref="A82:H82"/>
    <mergeCell ref="A60:H60"/>
    <mergeCell ref="A7:H7"/>
    <mergeCell ref="A16:H16"/>
    <mergeCell ref="A84:H84"/>
    <mergeCell ref="A27:H27"/>
    <mergeCell ref="A18:H18"/>
    <mergeCell ref="A2:H2"/>
    <mergeCell ref="A85:H85"/>
    <mergeCell ref="A42:H42"/>
    <mergeCell ref="A47:H47"/>
    <mergeCell ref="A22:H22"/>
    <mergeCell ref="A62:H62"/>
    <mergeCell ref="A20:H20"/>
    <mergeCell ref="A72:H72"/>
    <mergeCell ref="A28:H28"/>
    <mergeCell ref="A30:H30"/>
    <mergeCell ref="A59:H59"/>
    <mergeCell ref="A64:H64"/>
    <mergeCell ref="A79:H79"/>
    <mergeCell ref="A61:H61"/>
    <mergeCell ref="A88:H88"/>
    <mergeCell ref="A54:H54"/>
    <mergeCell ref="A41:H41"/>
    <mergeCell ref="A74:H74"/>
    <mergeCell ref="A56:H56"/>
    <mergeCell ref="A26:H26"/>
    <mergeCell ref="A71:H71"/>
    <mergeCell ref="A76:H76"/>
    <mergeCell ref="A8:H8"/>
    <mergeCell ref="A53:H53"/>
    <mergeCell ref="A35:H35"/>
    <mergeCell ref="A63:H63"/>
    <mergeCell ref="A10:H10"/>
    <mergeCell ref="A19:H19"/>
    <mergeCell ref="A68:H68"/>
    <mergeCell ref="A34:H34"/>
    <mergeCell ref="A9:H9"/>
    <mergeCell ref="A39:H39"/>
    <mergeCell ref="A36:H36"/>
    <mergeCell ref="A11:H11"/>
    <mergeCell ref="A1:H1"/>
    <mergeCell ref="A45:H45"/>
    <mergeCell ref="A78:H78"/>
    <mergeCell ref="A87:H87"/>
    <mergeCell ref="A65:H65"/>
    <mergeCell ref="A80:H80"/>
    <mergeCell ref="A37:H37"/>
    <mergeCell ref="A46:H46"/>
    <mergeCell ref="A89:H89"/>
    <mergeCell ref="A12:H12"/>
    <mergeCell ref="A21:H21"/>
    <mergeCell ref="A57:H57"/>
    <mergeCell ref="A14:H14"/>
    <mergeCell ref="A23:H23"/>
    <mergeCell ref="A4:H4"/>
    <mergeCell ref="A43:H43"/>
    <mergeCell ref="A52:H52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D38"/>
  <sheetViews>
    <sheetView workbookViewId="0">
      <selection activeCell="A1" sqref="A1"/>
    </sheetView>
  </sheetViews>
  <sheetFormatPr baseColWidth="8" defaultRowHeight="15"/>
  <cols>
    <col width="20" customWidth="1" min="1" max="1"/>
    <col width="50" customWidth="1" min="2" max="2"/>
    <col width="50" customWidth="1" min="3" max="3"/>
    <col width="14" customWidth="1" min="4" max="4"/>
  </cols>
  <sheetData>
    <row r="1" ht="26" customHeight="1">
      <c r="A1" s="10" t="inlineStr">
        <is>
          <t>📚 Sheet 5 — GLOSARIUM 30 ISTILAH</t>
        </is>
      </c>
    </row>
    <row r="2">
      <c r="A2" s="54" t="inlineStr">
        <is>
          <t>Lupa istilah teknis? Cek di sini. Sorted alfabet.</t>
        </is>
      </c>
    </row>
    <row r="3"/>
    <row r="4" ht="24" customHeight="1">
      <c r="A4" s="58" t="inlineStr">
        <is>
          <t>Istilah</t>
        </is>
      </c>
      <c r="B4" s="58" t="inlineStr">
        <is>
          <t>Pengertian (1 kalimat)</t>
        </is>
      </c>
      <c r="C4" s="58" t="inlineStr">
        <is>
          <t>Analogi</t>
        </is>
      </c>
      <c r="D4" s="58" t="inlineStr">
        <is>
          <t>Pakai di Sheet</t>
        </is>
      </c>
    </row>
    <row r="5">
      <c r="A5" s="59" t="inlineStr">
        <is>
          <t>ANOVA</t>
        </is>
      </c>
      <c r="B5" s="60" t="inlineStr">
        <is>
          <t>Analysis of Variance — dekomposisi total variasi Y</t>
        </is>
      </c>
      <c r="C5" s="61" t="inlineStr">
        <is>
          <t>Bagi 100 ke 3 kelompok: variasi dijelaskan, variasi error, total.</t>
        </is>
      </c>
      <c r="D5" s="62" t="inlineStr">
        <is>
          <t>Sheet 12</t>
        </is>
      </c>
    </row>
    <row r="6">
      <c r="A6" s="63" t="inlineStr">
        <is>
          <t>β (beta)</t>
        </is>
      </c>
      <c r="B6" s="64" t="inlineStr">
        <is>
          <t>Koefisien regresi — angka yg dikalikan X</t>
        </is>
      </c>
      <c r="C6" s="65" t="inlineStr">
        <is>
          <t>Slope garis regresi. Naik X 1, naik Y β.</t>
        </is>
      </c>
      <c r="D6" s="66" t="inlineStr">
        <is>
          <t>Sheet 11</t>
        </is>
      </c>
    </row>
    <row r="7">
      <c r="A7" s="59" t="inlineStr">
        <is>
          <t>BLUE</t>
        </is>
      </c>
      <c r="B7" s="60" t="inlineStr">
        <is>
          <t>Best Linear Unbiased Estimator — sifat OLS optimal</t>
        </is>
      </c>
      <c r="C7" s="61" t="inlineStr">
        <is>
          <t>Kalau 5 asumsi terpenuhi, OLS = estimator terbaik.</t>
        </is>
      </c>
      <c r="D7" s="62" t="inlineStr">
        <is>
          <t>Sheet 4</t>
        </is>
      </c>
    </row>
    <row r="8">
      <c r="A8" s="63" t="inlineStr">
        <is>
          <t>Ceteris paribus</t>
        </is>
      </c>
      <c r="B8" s="64" t="inlineStr">
        <is>
          <t>"Dengan asumsi variabel lain tetap" — Latin frase</t>
        </is>
      </c>
      <c r="C8" s="65" t="inlineStr">
        <is>
          <t>Saat baca β₁, anggap X₂ dan X₃ tidak berubah.</t>
        </is>
      </c>
      <c r="D8" s="66" t="inlineStr">
        <is>
          <t>Sheet 15</t>
        </is>
      </c>
    </row>
    <row r="9">
      <c r="A9" s="59" t="inlineStr">
        <is>
          <t>Coefficient</t>
        </is>
      </c>
      <c r="B9" s="60" t="inlineStr">
        <is>
          <t>Angka yg dikali variabel X di rumus regresi</t>
        </is>
      </c>
      <c r="C9" s="61" t="inlineStr">
        <is>
          <t>Sama dengan β.</t>
        </is>
      </c>
      <c r="D9" s="62" t="inlineStr">
        <is>
          <t>Sheet 11</t>
        </is>
      </c>
    </row>
    <row r="10">
      <c r="A10" s="63" t="inlineStr">
        <is>
          <t>Determination (R²)</t>
        </is>
      </c>
      <c r="B10" s="64" t="inlineStr">
        <is>
          <t>Proporsi variasi Y yg dijelaskan model (0 sampai 1)</t>
        </is>
      </c>
      <c r="C10" s="65" t="inlineStr">
        <is>
          <t>0.87 = model jelaskan 87% variasi.</t>
        </is>
      </c>
      <c r="D10" s="66" t="inlineStr">
        <is>
          <t>Sheet 12</t>
        </is>
      </c>
    </row>
    <row r="11">
      <c r="A11" s="59" t="inlineStr">
        <is>
          <t>df (degrees of freedom)</t>
        </is>
      </c>
      <c r="B11" s="60" t="inlineStr">
        <is>
          <t>Jumlah observasi - jumlah parameter</t>
        </is>
      </c>
      <c r="C11" s="61" t="inlineStr">
        <is>
          <t>n - k - 1 untuk regresi (30-3-1 = 26).</t>
        </is>
      </c>
      <c r="D11" s="62" t="inlineStr">
        <is>
          <t>Sheet 13</t>
        </is>
      </c>
    </row>
    <row r="12">
      <c r="A12" s="63" t="inlineStr">
        <is>
          <t>ε (epsilon)</t>
        </is>
      </c>
      <c r="B12" s="64" t="inlineStr">
        <is>
          <t>Error / residual SEJATI di populasi (tidak diketahui)</t>
        </is>
      </c>
      <c r="C12" s="65" t="inlineStr">
        <is>
          <t>Beda dengan e (residual sampel yg kita estimasi).</t>
        </is>
      </c>
      <c r="D12" s="66" t="inlineStr">
        <is>
          <t>Sheet 4</t>
        </is>
      </c>
    </row>
    <row r="13">
      <c r="A13" s="59" t="inlineStr">
        <is>
          <t>Endogeneity</t>
        </is>
      </c>
      <c r="B13" s="60" t="inlineStr">
        <is>
          <t>X berkorelasi dengan error (BAD! bias estimator)</t>
        </is>
      </c>
      <c r="C13" s="61" t="inlineStr">
        <is>
          <t>Topik advanced di Pilar 2 Ekonometrik.</t>
        </is>
      </c>
      <c r="D13" s="62" t="inlineStr">
        <is>
          <t>-</t>
        </is>
      </c>
    </row>
    <row r="14">
      <c r="A14" s="63" t="inlineStr">
        <is>
          <t>F-statistic</t>
        </is>
      </c>
      <c r="B14" s="64" t="inlineStr">
        <is>
          <t>Uji signifikansi seluruh model (bukan per koefisien)</t>
        </is>
      </c>
      <c r="C14" s="65" t="inlineStr">
        <is>
          <t>F besar = model secara keseluruhan signifikan.</t>
        </is>
      </c>
      <c r="D14" s="66" t="inlineStr">
        <is>
          <t>Sheet 12</t>
        </is>
      </c>
    </row>
    <row r="15">
      <c r="A15" s="59" t="inlineStr">
        <is>
          <t>Fitted value (ŷ)</t>
        </is>
      </c>
      <c r="B15" s="60" t="inlineStr">
        <is>
          <t>Nilai Y prediksi dari model</t>
        </is>
      </c>
      <c r="C15" s="61" t="inlineStr">
        <is>
          <t>ŷ = β₀ + β₁X₁ + β₂X₂ + β₃X₃</t>
        </is>
      </c>
      <c r="D15" s="62" t="inlineStr">
        <is>
          <t>Sheet 12</t>
        </is>
      </c>
    </row>
    <row r="16">
      <c r="A16" s="63" t="inlineStr">
        <is>
          <t>Heteroskedastisitas</t>
        </is>
      </c>
      <c r="B16" s="64" t="inlineStr">
        <is>
          <t>Varians residual TIDAK konstan (BLUE violated)</t>
        </is>
      </c>
      <c r="C16" s="65" t="inlineStr">
        <is>
          <t>Residual makin besar saat X makin besar = problem.</t>
        </is>
      </c>
      <c r="D16" s="66" t="inlineStr">
        <is>
          <t>-</t>
        </is>
      </c>
    </row>
    <row r="17">
      <c r="A17" s="59" t="inlineStr">
        <is>
          <t>Intercept (β₀)</t>
        </is>
      </c>
      <c r="B17" s="60" t="inlineStr">
        <is>
          <t>Nilai Y saat semua X = 0</t>
        </is>
      </c>
      <c r="C17" s="61" t="inlineStr">
        <is>
          <t>Titik di mana garis regresi memotong sumbu Y.</t>
        </is>
      </c>
      <c r="D17" s="62" t="inlineStr">
        <is>
          <t>Sheet 11</t>
        </is>
      </c>
    </row>
    <row r="18">
      <c r="A18" s="63" t="inlineStr">
        <is>
          <t>Inverse matrix</t>
        </is>
      </c>
      <c r="B18" s="64" t="inlineStr">
        <is>
          <t>Matrix kebalikan: M × M⁻¹ = I</t>
        </is>
      </c>
      <c r="C18" s="65" t="inlineStr">
        <is>
          <t>Mirip 1/x untuk angka biasa.</t>
        </is>
      </c>
      <c r="D18" s="66" t="inlineStr">
        <is>
          <t>Sheet 3, 9</t>
        </is>
      </c>
    </row>
    <row r="19">
      <c r="A19" s="59" t="inlineStr">
        <is>
          <t>LINEST</t>
        </is>
      </c>
      <c r="B19" s="60" t="inlineStr">
        <is>
          <t>Fungsi Excel untuk regresi otomatis</t>
        </is>
      </c>
      <c r="C19" s="61" t="inlineStr">
        <is>
          <t>Array formula 5×4, return semua statistik sekaligus.</t>
        </is>
      </c>
      <c r="D19" s="62" t="inlineStr">
        <is>
          <t>Sheet 14</t>
        </is>
      </c>
    </row>
    <row r="20">
      <c r="A20" s="63" t="inlineStr">
        <is>
          <t>Linear</t>
        </is>
      </c>
      <c r="B20" s="64" t="inlineStr">
        <is>
          <t>Hubungan proporsional, bentuknya garis lurus</t>
        </is>
      </c>
      <c r="C20" s="65" t="inlineStr">
        <is>
          <t>Y = a + bX (bukan Y = a + bX²)</t>
        </is>
      </c>
      <c r="D20" s="66" t="inlineStr">
        <is>
          <t>Sheet 2</t>
        </is>
      </c>
    </row>
    <row r="21">
      <c r="A21" s="59" t="inlineStr">
        <is>
          <t>Matrix</t>
        </is>
      </c>
      <c r="B21" s="60" t="inlineStr">
        <is>
          <t>Tabel angka persegi panjang</t>
        </is>
      </c>
      <c r="C21" s="61" t="inlineStr">
        <is>
          <t>Mirip Excel tabel dengan aturan matematika.</t>
        </is>
      </c>
      <c r="D21" s="62" t="inlineStr">
        <is>
          <t>Sheet 3</t>
        </is>
      </c>
    </row>
    <row r="22">
      <c r="A22" s="63" t="inlineStr">
        <is>
          <t>MINVERSE</t>
        </is>
      </c>
      <c r="B22" s="64" t="inlineStr">
        <is>
          <t>Fungsi Excel hitung inverse matrix</t>
        </is>
      </c>
      <c r="C22" s="65" t="inlineStr">
        <is>
          <t>Shortcut untuk Gauss-Jordan elimination.</t>
        </is>
      </c>
      <c r="D22" s="66" t="inlineStr">
        <is>
          <t>Sheet 9</t>
        </is>
      </c>
    </row>
    <row r="23">
      <c r="A23" s="59" t="inlineStr">
        <is>
          <t>MMULT</t>
        </is>
      </c>
      <c r="B23" s="60" t="inlineStr">
        <is>
          <t>Fungsi Excel kali dua matrix</t>
        </is>
      </c>
      <c r="C23" s="61" t="inlineStr">
        <is>
          <t>Otomatis ikuti aturan perkalian matrix.</t>
        </is>
      </c>
      <c r="D23" s="62" t="inlineStr">
        <is>
          <t>Sheet 11</t>
        </is>
      </c>
    </row>
    <row r="24">
      <c r="A24" s="63" t="inlineStr">
        <is>
          <t>OLS</t>
        </is>
      </c>
      <c r="B24" s="64" t="inlineStr">
        <is>
          <t>Ordinary Least Squares — metode regresi standar</t>
        </is>
      </c>
      <c r="C24" s="65" t="inlineStr">
        <is>
          <t>Minimumkan jumlah residual kuadrat.</t>
        </is>
      </c>
      <c r="D24" s="66" t="inlineStr">
        <is>
          <t>Sheet 4</t>
        </is>
      </c>
    </row>
    <row r="25">
      <c r="A25" s="59" t="inlineStr">
        <is>
          <t>p-value</t>
        </is>
      </c>
      <c r="B25" s="60" t="inlineStr">
        <is>
          <t>Probabilitas dapat data extreme di bawah H₀</t>
        </is>
      </c>
      <c r="C25" s="61" t="inlineStr">
        <is>
          <t>p &lt; 0.05 = signifikan (tolak H₀).</t>
        </is>
      </c>
      <c r="D25" s="62" t="inlineStr">
        <is>
          <t>Sheet 13, 15</t>
        </is>
      </c>
    </row>
    <row r="26">
      <c r="A26" s="63" t="inlineStr">
        <is>
          <t>Population</t>
        </is>
      </c>
      <c r="B26" s="64" t="inlineStr">
        <is>
          <t>Keseluruhan yang ingin disimpulkan</t>
        </is>
      </c>
      <c r="C26" s="65" t="inlineStr">
        <is>
          <t>Contoh: semua mahasiswa S2 Indonesia (BUKAN cuma sampel).</t>
        </is>
      </c>
      <c r="D26" s="66" t="inlineStr">
        <is>
          <t>Sheet 2</t>
        </is>
      </c>
    </row>
    <row r="27">
      <c r="A27" s="59" t="inlineStr">
        <is>
          <t>Regresi</t>
        </is>
      </c>
      <c r="B27" s="60" t="inlineStr">
        <is>
          <t>Cari garis paling pas dengan semua titik data</t>
        </is>
      </c>
      <c r="C27" s="61" t="inlineStr">
        <is>
          <t>Mirip tarik garis pakai mistar lewat titik-titik.</t>
        </is>
      </c>
      <c r="D27" s="62" t="inlineStr">
        <is>
          <t>Sheet 2</t>
        </is>
      </c>
    </row>
    <row r="28">
      <c r="A28" s="63" t="inlineStr">
        <is>
          <t>Residual (e)</t>
        </is>
      </c>
      <c r="B28" s="64" t="inlineStr">
        <is>
          <t>Selisih Y aktual dengan ŷ prediksi</t>
        </is>
      </c>
      <c r="C28" s="65" t="inlineStr">
        <is>
          <t>e = Y - ŷ. Bisa positif/negatif.</t>
        </is>
      </c>
      <c r="D28" s="66" t="inlineStr">
        <is>
          <t>Sheet 4, 12</t>
        </is>
      </c>
    </row>
    <row r="29">
      <c r="A29" s="59" t="inlineStr">
        <is>
          <t>Sample</t>
        </is>
      </c>
      <c r="B29" s="60" t="inlineStr">
        <is>
          <t>Subset data yg kita observe (bukan keseluruhan)</t>
        </is>
      </c>
      <c r="C29" s="61" t="inlineStr">
        <is>
          <t>30 mahasiswa kita = sampel. Semua S2 = populasi.</t>
        </is>
      </c>
      <c r="D29" s="62" t="inlineStr">
        <is>
          <t>Sheet 6</t>
        </is>
      </c>
    </row>
    <row r="30">
      <c r="A30" s="63" t="inlineStr">
        <is>
          <t>SE (Standard Error)</t>
        </is>
      </c>
      <c r="B30" s="64" t="inlineStr">
        <is>
          <t>Variabilitas estimator β</t>
        </is>
      </c>
      <c r="C30" s="65" t="inlineStr">
        <is>
          <t>SE kecil = β kita estimasi presisi.</t>
        </is>
      </c>
      <c r="D30" s="66" t="inlineStr">
        <is>
          <t>Sheet 13</t>
        </is>
      </c>
    </row>
    <row r="31">
      <c r="A31" s="59" t="inlineStr">
        <is>
          <t>SSE</t>
        </is>
      </c>
      <c r="B31" s="60" t="inlineStr">
        <is>
          <t>Sum of Squared Errors — total residual kuadrat</t>
        </is>
      </c>
      <c r="C31" s="61" t="inlineStr">
        <is>
          <t>Σ(Y - ŷ)². Yg di-minimize OLS.</t>
        </is>
      </c>
      <c r="D31" s="62" t="inlineStr">
        <is>
          <t>Sheet 4, 12</t>
        </is>
      </c>
    </row>
    <row r="32">
      <c r="A32" s="63" t="inlineStr">
        <is>
          <t>SSR</t>
        </is>
      </c>
      <c r="B32" s="64" t="inlineStr">
        <is>
          <t>Sum of Squared Regression — variasi dijelaskan model</t>
        </is>
      </c>
      <c r="C32" s="65" t="inlineStr">
        <is>
          <t>SSR = SST - SSE</t>
        </is>
      </c>
      <c r="D32" s="66" t="inlineStr">
        <is>
          <t>Sheet 12</t>
        </is>
      </c>
    </row>
    <row r="33">
      <c r="A33" s="59" t="inlineStr">
        <is>
          <t>SST</t>
        </is>
      </c>
      <c r="B33" s="60" t="inlineStr">
        <is>
          <t>Sum of Squared Total — total variasi Y dari mean</t>
        </is>
      </c>
      <c r="C33" s="61" t="inlineStr">
        <is>
          <t>Σ(Y - ȳ)². Total variasi yang ada.</t>
        </is>
      </c>
      <c r="D33" s="62" t="inlineStr">
        <is>
          <t>Sheet 12</t>
        </is>
      </c>
    </row>
    <row r="34">
      <c r="A34" s="63" t="inlineStr">
        <is>
          <t>SUMPRODUCT</t>
        </is>
      </c>
      <c r="B34" s="64" t="inlineStr">
        <is>
          <t>Fungsi Excel: dot product 2 array</t>
        </is>
      </c>
      <c r="C34" s="65" t="inlineStr">
        <is>
          <t>Kalikan element-wise lalu jumlahkan.</t>
        </is>
      </c>
      <c r="D34" s="66" t="inlineStr">
        <is>
          <t>Sheet 8, 10</t>
        </is>
      </c>
    </row>
    <row r="35">
      <c r="A35" s="59" t="inlineStr">
        <is>
          <t>t-statistic</t>
        </is>
      </c>
      <c r="B35" s="60" t="inlineStr">
        <is>
          <t>Rasio β̂ / SE(β̂)</t>
        </is>
      </c>
      <c r="C35" s="61" t="inlineStr">
        <is>
          <t>|t| &gt; 2 biasanya signifikan.</t>
        </is>
      </c>
      <c r="D35" s="62" t="inlineStr">
        <is>
          <t>Sheet 13</t>
        </is>
      </c>
    </row>
    <row r="36">
      <c r="A36" s="63" t="inlineStr">
        <is>
          <t>Transpose</t>
        </is>
      </c>
      <c r="B36" s="64" t="inlineStr">
        <is>
          <t>Matrix dirotasi 90° — baris jadi kolom</t>
        </is>
      </c>
      <c r="C36" s="65" t="inlineStr">
        <is>
          <t>X notasi: X′ atau X^T</t>
        </is>
      </c>
      <c r="D36" s="66" t="inlineStr">
        <is>
          <t>Sheet 3</t>
        </is>
      </c>
    </row>
    <row r="37">
      <c r="A37" s="59" t="inlineStr">
        <is>
          <t>Variance</t>
        </is>
      </c>
      <c r="B37" s="60" t="inlineStr">
        <is>
          <t>Rata-rata kuadrat deviasi dari mean</t>
        </is>
      </c>
      <c r="C37" s="61" t="inlineStr">
        <is>
          <t>Ukuran seberapa data tersebar.</t>
        </is>
      </c>
      <c r="D37" s="62" t="inlineStr">
        <is>
          <t>Sheet 13</t>
        </is>
      </c>
    </row>
    <row r="38">
      <c r="A38" s="63" t="inlineStr">
        <is>
          <t>Vector</t>
        </is>
      </c>
      <c r="B38" s="64" t="inlineStr">
        <is>
          <t>Matrix dengan 1 baris atau 1 kolom</t>
        </is>
      </c>
      <c r="C38" s="65" t="inlineStr">
        <is>
          <t>Y kita = vector 30×1. β = vector 4×1.</t>
        </is>
      </c>
      <c r="D38" s="66" t="inlineStr">
        <is>
          <t>Sheet 3</t>
        </is>
      </c>
    </row>
  </sheetData>
  <mergeCells count="2">
    <mergeCell ref="A1:D1"/>
    <mergeCell ref="A2:D2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45"/>
  <sheetViews>
    <sheetView workbookViewId="0">
      <selection activeCell="A1" sqref="A1"/>
    </sheetView>
  </sheetViews>
  <sheetFormatPr baseColWidth="8" defaultRowHeight="15"/>
  <cols>
    <col width="6" customWidth="1" min="1" max="1"/>
    <col width="14" customWidth="1" min="2" max="2"/>
    <col width="14" customWidth="1" min="3" max="3"/>
    <col width="18" customWidth="1" min="4" max="4"/>
    <col width="14" customWidth="1" min="5" max="5"/>
    <col width="14" customWidth="1" min="6" max="6"/>
  </cols>
  <sheetData>
    <row r="1" ht="22" customHeight="1">
      <c r="A1" s="10" t="inlineStr">
        <is>
          <t>📊 Sheet 6 — DATA RAW (30 Mahasiswa S2)</t>
        </is>
      </c>
    </row>
    <row r="2">
      <c r="A2" s="54" t="inlineStr">
        <is>
          <t>Source data untuk semua sheet berikutnya. Ganti data di sini → semua sheet update.</t>
        </is>
      </c>
    </row>
    <row r="3"/>
    <row r="4">
      <c r="A4" s="67" t="inlineStr">
        <is>
          <t>No</t>
        </is>
      </c>
      <c r="B4" s="67" t="inlineStr">
        <is>
          <t>Nama</t>
        </is>
      </c>
      <c r="C4" s="67" t="inlineStr">
        <is>
          <t>IPK S1 (X1)</t>
        </is>
      </c>
      <c r="D4" s="67" t="inlineStr">
        <is>
          <t>Jam Belajar/mgg (X2)</t>
        </is>
      </c>
      <c r="E4" s="67" t="inlineStr">
        <is>
          <t>Skor TOEFL (X3)</t>
        </is>
      </c>
      <c r="F4" s="67" t="inlineStr">
        <is>
          <t>IPK S2 (Y)</t>
        </is>
      </c>
    </row>
    <row r="5">
      <c r="A5" s="23" t="n">
        <v>1</v>
      </c>
      <c r="B5" s="23" t="inlineStr">
        <is>
          <t>Andi</t>
        </is>
      </c>
      <c r="C5" s="23" t="n">
        <v>3.21</v>
      </c>
      <c r="D5" s="23" t="n">
        <v>23</v>
      </c>
      <c r="E5" s="23" t="n">
        <v>503</v>
      </c>
      <c r="F5" s="23" t="n">
        <v>3.2</v>
      </c>
    </row>
    <row r="6">
      <c r="A6" s="23" t="n">
        <v>2</v>
      </c>
      <c r="B6" s="23" t="inlineStr">
        <is>
          <t>Budi</t>
        </is>
      </c>
      <c r="C6" s="23" t="n">
        <v>3.85</v>
      </c>
      <c r="D6" s="23" t="n">
        <v>11</v>
      </c>
      <c r="E6" s="23" t="n">
        <v>555</v>
      </c>
      <c r="F6" s="23" t="n">
        <v>3.45</v>
      </c>
    </row>
    <row r="7">
      <c r="A7" s="23" t="n">
        <v>3</v>
      </c>
      <c r="B7" s="23" t="inlineStr">
        <is>
          <t>Citra</t>
        </is>
      </c>
      <c r="C7" s="23" t="n">
        <v>3.61</v>
      </c>
      <c r="D7" s="23" t="n">
        <v>25</v>
      </c>
      <c r="E7" s="23" t="n">
        <v>453</v>
      </c>
      <c r="F7" s="23" t="n">
        <v>3.68</v>
      </c>
    </row>
    <row r="8">
      <c r="A8" s="23" t="n">
        <v>4</v>
      </c>
      <c r="B8" s="23" t="inlineStr">
        <is>
          <t>Dewi</t>
        </is>
      </c>
      <c r="C8" s="23" t="n">
        <v>3.46</v>
      </c>
      <c r="D8" s="23" t="n">
        <v>13</v>
      </c>
      <c r="E8" s="23" t="n">
        <v>503</v>
      </c>
      <c r="F8" s="23" t="n">
        <v>3.25</v>
      </c>
    </row>
    <row r="9">
      <c r="A9" s="23" t="n">
        <v>5</v>
      </c>
      <c r="B9" s="23" t="inlineStr">
        <is>
          <t>Eko</t>
        </is>
      </c>
      <c r="C9" s="23" t="n">
        <v>2.97</v>
      </c>
      <c r="D9" s="23" t="n">
        <v>11</v>
      </c>
      <c r="E9" s="23" t="n">
        <v>640</v>
      </c>
      <c r="F9" s="23" t="n">
        <v>3.19</v>
      </c>
    </row>
    <row r="10">
      <c r="A10" s="23" t="n">
        <v>6</v>
      </c>
      <c r="B10" s="23" t="inlineStr">
        <is>
          <t>Farah</t>
        </is>
      </c>
      <c r="C10" s="23" t="n">
        <v>2.97</v>
      </c>
      <c r="D10" s="23" t="n">
        <v>22</v>
      </c>
      <c r="E10" s="23" t="n">
        <v>595</v>
      </c>
      <c r="F10" s="23" t="n">
        <v>3.45</v>
      </c>
    </row>
    <row r="11">
      <c r="A11" s="23" t="n">
        <v>7</v>
      </c>
      <c r="B11" s="23" t="inlineStr">
        <is>
          <t>Gita</t>
        </is>
      </c>
      <c r="C11" s="23" t="n">
        <v>2.86</v>
      </c>
      <c r="D11" s="23" t="n">
        <v>8</v>
      </c>
      <c r="E11" s="23" t="n">
        <v>493</v>
      </c>
      <c r="F11" s="23" t="n">
        <v>2.89</v>
      </c>
    </row>
    <row r="12">
      <c r="A12" s="23" t="n">
        <v>8</v>
      </c>
      <c r="B12" s="23" t="inlineStr">
        <is>
          <t>Hadi</t>
        </is>
      </c>
      <c r="C12" s="23" t="n">
        <v>3.75</v>
      </c>
      <c r="D12" s="23" t="n">
        <v>29</v>
      </c>
      <c r="E12" s="23" t="n">
        <v>611</v>
      </c>
      <c r="F12" s="23" t="n">
        <v>4</v>
      </c>
    </row>
    <row r="13">
      <c r="A13" s="23" t="n">
        <v>9</v>
      </c>
      <c r="B13" s="23" t="inlineStr">
        <is>
          <t>Indah</t>
        </is>
      </c>
      <c r="C13" s="23" t="n">
        <v>3.46</v>
      </c>
      <c r="D13" s="23" t="n">
        <v>18</v>
      </c>
      <c r="E13" s="23" t="n">
        <v>639</v>
      </c>
      <c r="F13" s="23" t="n">
        <v>3.49</v>
      </c>
    </row>
    <row r="14">
      <c r="A14" s="23" t="n">
        <v>10</v>
      </c>
      <c r="B14" s="23" t="inlineStr">
        <is>
          <t>Joko</t>
        </is>
      </c>
      <c r="C14" s="23" t="n">
        <v>3.58</v>
      </c>
      <c r="D14" s="23" t="n">
        <v>22</v>
      </c>
      <c r="E14" s="23" t="n">
        <v>463</v>
      </c>
      <c r="F14" s="23" t="n">
        <v>3.54</v>
      </c>
    </row>
    <row r="15">
      <c r="A15" s="23" t="n">
        <v>11</v>
      </c>
      <c r="B15" s="23" t="inlineStr">
        <is>
          <t>Kiki</t>
        </is>
      </c>
      <c r="C15" s="23" t="n">
        <v>2.82</v>
      </c>
      <c r="D15" s="23" t="n">
        <v>30</v>
      </c>
      <c r="E15" s="23" t="n">
        <v>544</v>
      </c>
      <c r="F15" s="23" t="n">
        <v>3.48</v>
      </c>
    </row>
    <row r="16">
      <c r="A16" s="23" t="n">
        <v>12</v>
      </c>
      <c r="B16" s="23" t="inlineStr">
        <is>
          <t>Lina</t>
        </is>
      </c>
      <c r="C16" s="23" t="n">
        <v>3.87</v>
      </c>
      <c r="D16" s="23" t="n">
        <v>13</v>
      </c>
      <c r="E16" s="23" t="n">
        <v>497</v>
      </c>
      <c r="F16" s="23" t="n">
        <v>3.47</v>
      </c>
    </row>
    <row r="17">
      <c r="A17" s="23" t="n">
        <v>13</v>
      </c>
      <c r="B17" s="23" t="inlineStr">
        <is>
          <t>Made</t>
        </is>
      </c>
      <c r="C17" s="23" t="n">
        <v>3.72</v>
      </c>
      <c r="D17" s="23" t="n">
        <v>30</v>
      </c>
      <c r="E17" s="23" t="n">
        <v>464</v>
      </c>
      <c r="F17" s="23" t="n">
        <v>3.89</v>
      </c>
    </row>
    <row r="18">
      <c r="A18" s="23" t="n">
        <v>14</v>
      </c>
      <c r="B18" s="23" t="inlineStr">
        <is>
          <t>Nina</t>
        </is>
      </c>
      <c r="C18" s="23" t="n">
        <v>3.03</v>
      </c>
      <c r="D18" s="23" t="n">
        <v>25</v>
      </c>
      <c r="E18" s="23" t="n">
        <v>649</v>
      </c>
      <c r="F18" s="23" t="n">
        <v>3.64</v>
      </c>
    </row>
    <row r="19">
      <c r="A19" s="23" t="n">
        <v>15</v>
      </c>
      <c r="B19" s="23" t="inlineStr">
        <is>
          <t>Oki</t>
        </is>
      </c>
      <c r="C19" s="23" t="n">
        <v>3</v>
      </c>
      <c r="D19" s="23" t="n">
        <v>6</v>
      </c>
      <c r="E19" s="23" t="n">
        <v>639</v>
      </c>
      <c r="F19" s="23" t="n">
        <v>3.1</v>
      </c>
    </row>
    <row r="20">
      <c r="A20" s="23" t="n">
        <v>16</v>
      </c>
      <c r="B20" s="23" t="inlineStr">
        <is>
          <t>Putri</t>
        </is>
      </c>
      <c r="C20" s="23" t="n">
        <v>3</v>
      </c>
      <c r="D20" s="23" t="n">
        <v>24</v>
      </c>
      <c r="E20" s="23" t="n">
        <v>489</v>
      </c>
      <c r="F20" s="23" t="n">
        <v>3.1</v>
      </c>
    </row>
    <row r="21">
      <c r="A21" s="23" t="n">
        <v>17</v>
      </c>
      <c r="B21" s="23" t="inlineStr">
        <is>
          <t>Rini</t>
        </is>
      </c>
      <c r="C21" s="23" t="n">
        <v>3.13</v>
      </c>
      <c r="D21" s="23" t="n">
        <v>19</v>
      </c>
      <c r="E21" s="23" t="n">
        <v>531</v>
      </c>
      <c r="F21" s="23" t="n">
        <v>3.32</v>
      </c>
    </row>
    <row r="22">
      <c r="A22" s="23" t="n">
        <v>18</v>
      </c>
      <c r="B22" s="23" t="inlineStr">
        <is>
          <t>Sari</t>
        </is>
      </c>
      <c r="C22" s="23" t="n">
        <v>3.38</v>
      </c>
      <c r="D22" s="23" t="n">
        <v>11</v>
      </c>
      <c r="E22" s="23" t="n">
        <v>560</v>
      </c>
      <c r="F22" s="23" t="n">
        <v>3.3</v>
      </c>
    </row>
    <row r="23">
      <c r="A23" s="23" t="n">
        <v>19</v>
      </c>
      <c r="B23" s="23" t="inlineStr">
        <is>
          <t>Tono</t>
        </is>
      </c>
      <c r="C23" s="23" t="n">
        <v>3.28</v>
      </c>
      <c r="D23" s="23" t="n">
        <v>16</v>
      </c>
      <c r="E23" s="23" t="n">
        <v>502</v>
      </c>
      <c r="F23" s="23" t="n">
        <v>3.34</v>
      </c>
    </row>
    <row r="24">
      <c r="A24" s="23" t="n">
        <v>20</v>
      </c>
      <c r="B24" s="23" t="inlineStr">
        <is>
          <t>Umi</t>
        </is>
      </c>
      <c r="C24" s="23" t="n">
        <v>3.12</v>
      </c>
      <c r="D24" s="23" t="n">
        <v>12</v>
      </c>
      <c r="E24" s="23" t="n">
        <v>473</v>
      </c>
      <c r="F24" s="23" t="n">
        <v>3.16</v>
      </c>
    </row>
    <row r="25">
      <c r="A25" s="23" t="n">
        <v>21</v>
      </c>
      <c r="B25" s="23" t="inlineStr">
        <is>
          <t>Vina</t>
        </is>
      </c>
      <c r="C25" s="23" t="n">
        <v>3.47</v>
      </c>
      <c r="D25" s="23" t="n">
        <v>19</v>
      </c>
      <c r="E25" s="23" t="n">
        <v>603</v>
      </c>
      <c r="F25" s="23" t="n">
        <v>3.49</v>
      </c>
    </row>
    <row r="26">
      <c r="A26" s="23" t="n">
        <v>22</v>
      </c>
      <c r="B26" s="23" t="inlineStr">
        <is>
          <t>Wahyu</t>
        </is>
      </c>
      <c r="C26" s="23" t="n">
        <v>2.95</v>
      </c>
      <c r="D26" s="23" t="n">
        <v>7</v>
      </c>
      <c r="E26" s="23" t="n">
        <v>637</v>
      </c>
      <c r="F26" s="23" t="n">
        <v>2.96</v>
      </c>
    </row>
    <row r="27">
      <c r="A27" s="23" t="n">
        <v>23</v>
      </c>
      <c r="B27" s="23" t="inlineStr">
        <is>
          <t>Xena</t>
        </is>
      </c>
      <c r="C27" s="23" t="n">
        <v>3.12</v>
      </c>
      <c r="D27" s="23" t="n">
        <v>18</v>
      </c>
      <c r="E27" s="23" t="n">
        <v>573</v>
      </c>
      <c r="F27" s="23" t="n">
        <v>3.29</v>
      </c>
    </row>
    <row r="28">
      <c r="A28" s="23" t="n">
        <v>24</v>
      </c>
      <c r="B28" s="23" t="inlineStr">
        <is>
          <t>Yana</t>
        </is>
      </c>
      <c r="C28" s="23" t="n">
        <v>3.2</v>
      </c>
      <c r="D28" s="23" t="n">
        <v>21</v>
      </c>
      <c r="E28" s="23" t="n">
        <v>490</v>
      </c>
      <c r="F28" s="23" t="n">
        <v>3.23</v>
      </c>
    </row>
    <row r="29">
      <c r="A29" s="23" t="n">
        <v>25</v>
      </c>
      <c r="B29" s="23" t="inlineStr">
        <is>
          <t>Zaki</t>
        </is>
      </c>
      <c r="C29" s="23" t="n">
        <v>3.3</v>
      </c>
      <c r="D29" s="23" t="n">
        <v>8</v>
      </c>
      <c r="E29" s="23" t="n">
        <v>606</v>
      </c>
      <c r="F29" s="23" t="n">
        <v>3.26</v>
      </c>
    </row>
    <row r="30">
      <c r="A30" s="23" t="n">
        <v>26</v>
      </c>
      <c r="B30" s="23" t="inlineStr">
        <is>
          <t>Anis</t>
        </is>
      </c>
      <c r="C30" s="23" t="n">
        <v>3.66</v>
      </c>
      <c r="D30" s="23" t="n">
        <v>22</v>
      </c>
      <c r="E30" s="23" t="n">
        <v>464</v>
      </c>
      <c r="F30" s="23" t="n">
        <v>3.59</v>
      </c>
    </row>
    <row r="31">
      <c r="A31" s="23" t="n">
        <v>27</v>
      </c>
      <c r="B31" s="23" t="inlineStr">
        <is>
          <t>Beni</t>
        </is>
      </c>
      <c r="C31" s="23" t="n">
        <v>3.02</v>
      </c>
      <c r="D31" s="23" t="n">
        <v>12</v>
      </c>
      <c r="E31" s="23" t="n">
        <v>494</v>
      </c>
      <c r="F31" s="23" t="n">
        <v>3.31</v>
      </c>
    </row>
    <row r="32">
      <c r="A32" s="23" t="n">
        <v>28</v>
      </c>
      <c r="B32" s="23" t="inlineStr">
        <is>
          <t>Cici</t>
        </is>
      </c>
      <c r="C32" s="23" t="n">
        <v>3.37</v>
      </c>
      <c r="D32" s="23" t="n">
        <v>8</v>
      </c>
      <c r="E32" s="23" t="n">
        <v>514</v>
      </c>
      <c r="F32" s="23" t="n">
        <v>3.09</v>
      </c>
    </row>
    <row r="33">
      <c r="A33" s="23" t="n">
        <v>29</v>
      </c>
      <c r="B33" s="23" t="inlineStr">
        <is>
          <t>Doni</t>
        </is>
      </c>
      <c r="C33" s="23" t="n">
        <v>3.45</v>
      </c>
      <c r="D33" s="23" t="n">
        <v>6</v>
      </c>
      <c r="E33" s="23" t="n">
        <v>538</v>
      </c>
      <c r="F33" s="23" t="n">
        <v>3.15</v>
      </c>
    </row>
    <row r="34">
      <c r="A34" s="23" t="n">
        <v>30</v>
      </c>
      <c r="B34" s="23" t="inlineStr">
        <is>
          <t>Eni</t>
        </is>
      </c>
      <c r="C34" s="23" t="n">
        <v>2.85</v>
      </c>
      <c r="D34" s="23" t="n">
        <v>10</v>
      </c>
      <c r="E34" s="23" t="n">
        <v>520</v>
      </c>
      <c r="F34" s="23" t="n">
        <v>2.97</v>
      </c>
    </row>
    <row r="35">
      <c r="B35" s="68" t="inlineStr">
        <is>
          <t>Rata-rata:</t>
        </is>
      </c>
      <c r="C35" s="69">
        <f>AVERAGE(C5:C34)</f>
        <v/>
      </c>
      <c r="D35" s="69">
        <f>AVERAGE(D5:D34)</f>
        <v/>
      </c>
      <c r="E35" s="69">
        <f>AVERAGE(E5:E34)</f>
        <v/>
      </c>
      <c r="F35" s="69">
        <f>AVERAGE(F5:F34)</f>
        <v/>
      </c>
    </row>
    <row r="36"/>
    <row r="37">
      <c r="A37" s="70" t="inlineStr">
        <is>
          <t>💡 ANALOGI:</t>
        </is>
      </c>
    </row>
    <row r="38">
      <c r="A38" s="71" t="inlineStr"/>
    </row>
    <row r="39">
      <c r="A39" s="72" t="inlineStr">
        <is>
          <t>Tabel di atas seperti daftar absen kelas.</t>
        </is>
      </c>
    </row>
    <row r="40">
      <c r="A40" s="72" t="inlineStr">
        <is>
          <t>Baris = mahasiswa. Kolom = atribut yg kita catat.</t>
        </is>
      </c>
    </row>
    <row r="41">
      <c r="A41" s="72" t="inlineStr">
        <is>
          <t>Y (IPK S2) = "outcome" yg kita mau jelaskan/prediksi.</t>
        </is>
      </c>
    </row>
    <row r="42">
      <c r="A42" s="72" t="inlineStr">
        <is>
          <t>X1, X2, X3 = "input" yg kita pakai untuk menjelaskan.</t>
        </is>
      </c>
    </row>
    <row r="43">
      <c r="A43" s="71" t="inlineStr"/>
    </row>
    <row r="44">
      <c r="A44" s="72" t="inlineStr">
        <is>
          <t>Untuk regresi berganda, kita butuh DATA seperti ini sebagai bahan.</t>
        </is>
      </c>
    </row>
    <row r="45">
      <c r="A45" s="72" t="inlineStr">
        <is>
          <t>📍 Lanjut ke Sheet 7 untuk susun MATRIX X dari data ini.</t>
        </is>
      </c>
    </row>
  </sheetData>
  <mergeCells count="11">
    <mergeCell ref="A38:F38"/>
    <mergeCell ref="A2:F2"/>
    <mergeCell ref="A41:F41"/>
    <mergeCell ref="A42:F42"/>
    <mergeCell ref="A44:F44"/>
    <mergeCell ref="A1:F1"/>
    <mergeCell ref="A37:F37"/>
    <mergeCell ref="A45:F45"/>
    <mergeCell ref="A40:F40"/>
    <mergeCell ref="A39:F39"/>
    <mergeCell ref="A43:F43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52"/>
  <sheetViews>
    <sheetView workbookViewId="0">
      <selection activeCell="A1" sqref="A1"/>
    </sheetView>
  </sheetViews>
  <sheetFormatPr baseColWidth="8" defaultRowHeight="15"/>
  <cols>
    <col width="6" customWidth="1" min="1" max="1"/>
    <col width="14" customWidth="1" min="2" max="2"/>
    <col width="12" customWidth="1" min="3" max="3"/>
    <col width="12" customWidth="1" min="4" max="4"/>
    <col width="12" customWidth="1" min="5" max="5"/>
    <col width="14" customWidth="1" min="6" max="6"/>
  </cols>
  <sheetData>
    <row r="1" ht="22" customHeight="1">
      <c r="A1" s="10" t="inlineStr">
        <is>
          <t>🧮 Sheet 7 — Matrix X Setup (30×4)</t>
        </is>
      </c>
    </row>
    <row r="2">
      <c r="A2" s="54" t="inlineStr">
        <is>
          <t>Kolom 1 = intercept (semua 1). Kolom 2-4 = prediktor dari Sheet 6.</t>
        </is>
      </c>
    </row>
    <row r="3"/>
    <row r="4">
      <c r="A4" s="73" t="inlineStr">
        <is>
          <t>i</t>
        </is>
      </c>
      <c r="B4" s="73" t="inlineStr">
        <is>
          <t>Intercept (β₀)</t>
        </is>
      </c>
      <c r="C4" s="73" t="inlineStr">
        <is>
          <t>X1 (IPK S1)</t>
        </is>
      </c>
      <c r="D4" s="73" t="inlineStr">
        <is>
          <t>X2 (Jam)</t>
        </is>
      </c>
      <c r="E4" s="73" t="inlineStr">
        <is>
          <t>X3 (TOEFL)</t>
        </is>
      </c>
      <c r="F4" s="73" t="inlineStr">
        <is>
          <t>Y (IPK S2)</t>
        </is>
      </c>
    </row>
    <row r="5">
      <c r="A5" s="74" t="n">
        <v>1</v>
      </c>
      <c r="B5" s="74" t="n">
        <v>1</v>
      </c>
      <c r="C5" s="75">
        <f>'6_Data'!C5</f>
        <v/>
      </c>
      <c r="D5" s="75">
        <f>'6_Data'!D5</f>
        <v/>
      </c>
      <c r="E5" s="75">
        <f>'6_Data'!E5</f>
        <v/>
      </c>
      <c r="F5" s="75">
        <f>'6_Data'!F5</f>
        <v/>
      </c>
    </row>
    <row r="6">
      <c r="A6" s="74" t="n">
        <v>2</v>
      </c>
      <c r="B6" s="74" t="n">
        <v>1</v>
      </c>
      <c r="C6" s="75">
        <f>'6_Data'!C6</f>
        <v/>
      </c>
      <c r="D6" s="75">
        <f>'6_Data'!D6</f>
        <v/>
      </c>
      <c r="E6" s="75">
        <f>'6_Data'!E6</f>
        <v/>
      </c>
      <c r="F6" s="75">
        <f>'6_Data'!F6</f>
        <v/>
      </c>
    </row>
    <row r="7">
      <c r="A7" s="74" t="n">
        <v>3</v>
      </c>
      <c r="B7" s="74" t="n">
        <v>1</v>
      </c>
      <c r="C7" s="75">
        <f>'6_Data'!C7</f>
        <v/>
      </c>
      <c r="D7" s="75">
        <f>'6_Data'!D7</f>
        <v/>
      </c>
      <c r="E7" s="75">
        <f>'6_Data'!E7</f>
        <v/>
      </c>
      <c r="F7" s="75">
        <f>'6_Data'!F7</f>
        <v/>
      </c>
    </row>
    <row r="8">
      <c r="A8" s="74" t="n">
        <v>4</v>
      </c>
      <c r="B8" s="74" t="n">
        <v>1</v>
      </c>
      <c r="C8" s="75">
        <f>'6_Data'!C8</f>
        <v/>
      </c>
      <c r="D8" s="75">
        <f>'6_Data'!D8</f>
        <v/>
      </c>
      <c r="E8" s="75">
        <f>'6_Data'!E8</f>
        <v/>
      </c>
      <c r="F8" s="75">
        <f>'6_Data'!F8</f>
        <v/>
      </c>
    </row>
    <row r="9">
      <c r="A9" s="74" t="n">
        <v>5</v>
      </c>
      <c r="B9" s="74" t="n">
        <v>1</v>
      </c>
      <c r="C9" s="75">
        <f>'6_Data'!C9</f>
        <v/>
      </c>
      <c r="D9" s="75">
        <f>'6_Data'!D9</f>
        <v/>
      </c>
      <c r="E9" s="75">
        <f>'6_Data'!E9</f>
        <v/>
      </c>
      <c r="F9" s="75">
        <f>'6_Data'!F9</f>
        <v/>
      </c>
    </row>
    <row r="10">
      <c r="A10" s="74" t="n">
        <v>6</v>
      </c>
      <c r="B10" s="74" t="n">
        <v>1</v>
      </c>
      <c r="C10" s="75">
        <f>'6_Data'!C10</f>
        <v/>
      </c>
      <c r="D10" s="75">
        <f>'6_Data'!D10</f>
        <v/>
      </c>
      <c r="E10" s="75">
        <f>'6_Data'!E10</f>
        <v/>
      </c>
      <c r="F10" s="75">
        <f>'6_Data'!F10</f>
        <v/>
      </c>
    </row>
    <row r="11">
      <c r="A11" s="74" t="n">
        <v>7</v>
      </c>
      <c r="B11" s="74" t="n">
        <v>1</v>
      </c>
      <c r="C11" s="75">
        <f>'6_Data'!C11</f>
        <v/>
      </c>
      <c r="D11" s="75">
        <f>'6_Data'!D11</f>
        <v/>
      </c>
      <c r="E11" s="75">
        <f>'6_Data'!E11</f>
        <v/>
      </c>
      <c r="F11" s="75">
        <f>'6_Data'!F11</f>
        <v/>
      </c>
    </row>
    <row r="12">
      <c r="A12" s="74" t="n">
        <v>8</v>
      </c>
      <c r="B12" s="74" t="n">
        <v>1</v>
      </c>
      <c r="C12" s="75">
        <f>'6_Data'!C12</f>
        <v/>
      </c>
      <c r="D12" s="75">
        <f>'6_Data'!D12</f>
        <v/>
      </c>
      <c r="E12" s="75">
        <f>'6_Data'!E12</f>
        <v/>
      </c>
      <c r="F12" s="75">
        <f>'6_Data'!F12</f>
        <v/>
      </c>
    </row>
    <row r="13">
      <c r="A13" s="74" t="n">
        <v>9</v>
      </c>
      <c r="B13" s="74" t="n">
        <v>1</v>
      </c>
      <c r="C13" s="75">
        <f>'6_Data'!C13</f>
        <v/>
      </c>
      <c r="D13" s="75">
        <f>'6_Data'!D13</f>
        <v/>
      </c>
      <c r="E13" s="75">
        <f>'6_Data'!E13</f>
        <v/>
      </c>
      <c r="F13" s="75">
        <f>'6_Data'!F13</f>
        <v/>
      </c>
    </row>
    <row r="14">
      <c r="A14" s="74" t="n">
        <v>10</v>
      </c>
      <c r="B14" s="74" t="n">
        <v>1</v>
      </c>
      <c r="C14" s="75">
        <f>'6_Data'!C14</f>
        <v/>
      </c>
      <c r="D14" s="75">
        <f>'6_Data'!D14</f>
        <v/>
      </c>
      <c r="E14" s="75">
        <f>'6_Data'!E14</f>
        <v/>
      </c>
      <c r="F14" s="75">
        <f>'6_Data'!F14</f>
        <v/>
      </c>
    </row>
    <row r="15">
      <c r="A15" s="74" t="n">
        <v>11</v>
      </c>
      <c r="B15" s="74" t="n">
        <v>1</v>
      </c>
      <c r="C15" s="75">
        <f>'6_Data'!C15</f>
        <v/>
      </c>
      <c r="D15" s="75">
        <f>'6_Data'!D15</f>
        <v/>
      </c>
      <c r="E15" s="75">
        <f>'6_Data'!E15</f>
        <v/>
      </c>
      <c r="F15" s="75">
        <f>'6_Data'!F15</f>
        <v/>
      </c>
    </row>
    <row r="16">
      <c r="A16" s="74" t="n">
        <v>12</v>
      </c>
      <c r="B16" s="74" t="n">
        <v>1</v>
      </c>
      <c r="C16" s="75">
        <f>'6_Data'!C16</f>
        <v/>
      </c>
      <c r="D16" s="75">
        <f>'6_Data'!D16</f>
        <v/>
      </c>
      <c r="E16" s="75">
        <f>'6_Data'!E16</f>
        <v/>
      </c>
      <c r="F16" s="75">
        <f>'6_Data'!F16</f>
        <v/>
      </c>
    </row>
    <row r="17">
      <c r="A17" s="74" t="n">
        <v>13</v>
      </c>
      <c r="B17" s="74" t="n">
        <v>1</v>
      </c>
      <c r="C17" s="75">
        <f>'6_Data'!C17</f>
        <v/>
      </c>
      <c r="D17" s="75">
        <f>'6_Data'!D17</f>
        <v/>
      </c>
      <c r="E17" s="75">
        <f>'6_Data'!E17</f>
        <v/>
      </c>
      <c r="F17" s="75">
        <f>'6_Data'!F17</f>
        <v/>
      </c>
    </row>
    <row r="18">
      <c r="A18" s="74" t="n">
        <v>14</v>
      </c>
      <c r="B18" s="74" t="n">
        <v>1</v>
      </c>
      <c r="C18" s="75">
        <f>'6_Data'!C18</f>
        <v/>
      </c>
      <c r="D18" s="75">
        <f>'6_Data'!D18</f>
        <v/>
      </c>
      <c r="E18" s="75">
        <f>'6_Data'!E18</f>
        <v/>
      </c>
      <c r="F18" s="75">
        <f>'6_Data'!F18</f>
        <v/>
      </c>
    </row>
    <row r="19">
      <c r="A19" s="74" t="n">
        <v>15</v>
      </c>
      <c r="B19" s="74" t="n">
        <v>1</v>
      </c>
      <c r="C19" s="75">
        <f>'6_Data'!C19</f>
        <v/>
      </c>
      <c r="D19" s="75">
        <f>'6_Data'!D19</f>
        <v/>
      </c>
      <c r="E19" s="75">
        <f>'6_Data'!E19</f>
        <v/>
      </c>
      <c r="F19" s="75">
        <f>'6_Data'!F19</f>
        <v/>
      </c>
    </row>
    <row r="20">
      <c r="A20" s="74" t="n">
        <v>16</v>
      </c>
      <c r="B20" s="74" t="n">
        <v>1</v>
      </c>
      <c r="C20" s="75">
        <f>'6_Data'!C20</f>
        <v/>
      </c>
      <c r="D20" s="75">
        <f>'6_Data'!D20</f>
        <v/>
      </c>
      <c r="E20" s="75">
        <f>'6_Data'!E20</f>
        <v/>
      </c>
      <c r="F20" s="75">
        <f>'6_Data'!F20</f>
        <v/>
      </c>
    </row>
    <row r="21">
      <c r="A21" s="74" t="n">
        <v>17</v>
      </c>
      <c r="B21" s="74" t="n">
        <v>1</v>
      </c>
      <c r="C21" s="75">
        <f>'6_Data'!C21</f>
        <v/>
      </c>
      <c r="D21" s="75">
        <f>'6_Data'!D21</f>
        <v/>
      </c>
      <c r="E21" s="75">
        <f>'6_Data'!E21</f>
        <v/>
      </c>
      <c r="F21" s="75">
        <f>'6_Data'!F21</f>
        <v/>
      </c>
    </row>
    <row r="22">
      <c r="A22" s="74" t="n">
        <v>18</v>
      </c>
      <c r="B22" s="74" t="n">
        <v>1</v>
      </c>
      <c r="C22" s="75">
        <f>'6_Data'!C22</f>
        <v/>
      </c>
      <c r="D22" s="75">
        <f>'6_Data'!D22</f>
        <v/>
      </c>
      <c r="E22" s="75">
        <f>'6_Data'!E22</f>
        <v/>
      </c>
      <c r="F22" s="75">
        <f>'6_Data'!F22</f>
        <v/>
      </c>
    </row>
    <row r="23">
      <c r="A23" s="74" t="n">
        <v>19</v>
      </c>
      <c r="B23" s="74" t="n">
        <v>1</v>
      </c>
      <c r="C23" s="75">
        <f>'6_Data'!C23</f>
        <v/>
      </c>
      <c r="D23" s="75">
        <f>'6_Data'!D23</f>
        <v/>
      </c>
      <c r="E23" s="75">
        <f>'6_Data'!E23</f>
        <v/>
      </c>
      <c r="F23" s="75">
        <f>'6_Data'!F23</f>
        <v/>
      </c>
    </row>
    <row r="24">
      <c r="A24" s="74" t="n">
        <v>20</v>
      </c>
      <c r="B24" s="74" t="n">
        <v>1</v>
      </c>
      <c r="C24" s="75">
        <f>'6_Data'!C24</f>
        <v/>
      </c>
      <c r="D24" s="75">
        <f>'6_Data'!D24</f>
        <v/>
      </c>
      <c r="E24" s="75">
        <f>'6_Data'!E24</f>
        <v/>
      </c>
      <c r="F24" s="75">
        <f>'6_Data'!F24</f>
        <v/>
      </c>
    </row>
    <row r="25">
      <c r="A25" s="74" t="n">
        <v>21</v>
      </c>
      <c r="B25" s="74" t="n">
        <v>1</v>
      </c>
      <c r="C25" s="75">
        <f>'6_Data'!C25</f>
        <v/>
      </c>
      <c r="D25" s="75">
        <f>'6_Data'!D25</f>
        <v/>
      </c>
      <c r="E25" s="75">
        <f>'6_Data'!E25</f>
        <v/>
      </c>
      <c r="F25" s="75">
        <f>'6_Data'!F25</f>
        <v/>
      </c>
    </row>
    <row r="26">
      <c r="A26" s="74" t="n">
        <v>22</v>
      </c>
      <c r="B26" s="74" t="n">
        <v>1</v>
      </c>
      <c r="C26" s="75">
        <f>'6_Data'!C26</f>
        <v/>
      </c>
      <c r="D26" s="75">
        <f>'6_Data'!D26</f>
        <v/>
      </c>
      <c r="E26" s="75">
        <f>'6_Data'!E26</f>
        <v/>
      </c>
      <c r="F26" s="75">
        <f>'6_Data'!F26</f>
        <v/>
      </c>
    </row>
    <row r="27">
      <c r="A27" s="74" t="n">
        <v>23</v>
      </c>
      <c r="B27" s="74" t="n">
        <v>1</v>
      </c>
      <c r="C27" s="75">
        <f>'6_Data'!C27</f>
        <v/>
      </c>
      <c r="D27" s="75">
        <f>'6_Data'!D27</f>
        <v/>
      </c>
      <c r="E27" s="75">
        <f>'6_Data'!E27</f>
        <v/>
      </c>
      <c r="F27" s="75">
        <f>'6_Data'!F27</f>
        <v/>
      </c>
    </row>
    <row r="28">
      <c r="A28" s="74" t="n">
        <v>24</v>
      </c>
      <c r="B28" s="74" t="n">
        <v>1</v>
      </c>
      <c r="C28" s="75">
        <f>'6_Data'!C28</f>
        <v/>
      </c>
      <c r="D28" s="75">
        <f>'6_Data'!D28</f>
        <v/>
      </c>
      <c r="E28" s="75">
        <f>'6_Data'!E28</f>
        <v/>
      </c>
      <c r="F28" s="75">
        <f>'6_Data'!F28</f>
        <v/>
      </c>
    </row>
    <row r="29">
      <c r="A29" s="74" t="n">
        <v>25</v>
      </c>
      <c r="B29" s="74" t="n">
        <v>1</v>
      </c>
      <c r="C29" s="75">
        <f>'6_Data'!C29</f>
        <v/>
      </c>
      <c r="D29" s="75">
        <f>'6_Data'!D29</f>
        <v/>
      </c>
      <c r="E29" s="75">
        <f>'6_Data'!E29</f>
        <v/>
      </c>
      <c r="F29" s="75">
        <f>'6_Data'!F29</f>
        <v/>
      </c>
    </row>
    <row r="30">
      <c r="A30" s="74" t="n">
        <v>26</v>
      </c>
      <c r="B30" s="74" t="n">
        <v>1</v>
      </c>
      <c r="C30" s="75">
        <f>'6_Data'!C30</f>
        <v/>
      </c>
      <c r="D30" s="75">
        <f>'6_Data'!D30</f>
        <v/>
      </c>
      <c r="E30" s="75">
        <f>'6_Data'!E30</f>
        <v/>
      </c>
      <c r="F30" s="75">
        <f>'6_Data'!F30</f>
        <v/>
      </c>
    </row>
    <row r="31">
      <c r="A31" s="74" t="n">
        <v>27</v>
      </c>
      <c r="B31" s="74" t="n">
        <v>1</v>
      </c>
      <c r="C31" s="75">
        <f>'6_Data'!C31</f>
        <v/>
      </c>
      <c r="D31" s="75">
        <f>'6_Data'!D31</f>
        <v/>
      </c>
      <c r="E31" s="75">
        <f>'6_Data'!E31</f>
        <v/>
      </c>
      <c r="F31" s="75">
        <f>'6_Data'!F31</f>
        <v/>
      </c>
    </row>
    <row r="32">
      <c r="A32" s="74" t="n">
        <v>28</v>
      </c>
      <c r="B32" s="74" t="n">
        <v>1</v>
      </c>
      <c r="C32" s="75">
        <f>'6_Data'!C32</f>
        <v/>
      </c>
      <c r="D32" s="75">
        <f>'6_Data'!D32</f>
        <v/>
      </c>
      <c r="E32" s="75">
        <f>'6_Data'!E32</f>
        <v/>
      </c>
      <c r="F32" s="75">
        <f>'6_Data'!F32</f>
        <v/>
      </c>
    </row>
    <row r="33">
      <c r="A33" s="74" t="n">
        <v>29</v>
      </c>
      <c r="B33" s="74" t="n">
        <v>1</v>
      </c>
      <c r="C33" s="75">
        <f>'6_Data'!C33</f>
        <v/>
      </c>
      <c r="D33" s="75">
        <f>'6_Data'!D33</f>
        <v/>
      </c>
      <c r="E33" s="75">
        <f>'6_Data'!E33</f>
        <v/>
      </c>
      <c r="F33" s="75">
        <f>'6_Data'!F33</f>
        <v/>
      </c>
    </row>
    <row r="34">
      <c r="A34" s="74" t="n">
        <v>30</v>
      </c>
      <c r="B34" s="74" t="n">
        <v>1</v>
      </c>
      <c r="C34" s="75">
        <f>'6_Data'!C34</f>
        <v/>
      </c>
      <c r="D34" s="75">
        <f>'6_Data'!D34</f>
        <v/>
      </c>
      <c r="E34" s="75">
        <f>'6_Data'!E34</f>
        <v/>
      </c>
      <c r="F34" s="75">
        <f>'6_Data'!F34</f>
        <v/>
      </c>
    </row>
    <row r="35"/>
    <row r="36">
      <c r="A36" s="70" t="inlineStr">
        <is>
          <t>💡 KENAPA KOLOM INTERCEPT = 1 SEMUA?</t>
        </is>
      </c>
    </row>
    <row r="37">
      <c r="A37" s="71" t="inlineStr"/>
    </row>
    <row r="38">
      <c r="A38" s="72" t="inlineStr">
        <is>
          <t>Recall: regresi sederhana Y = a + bX</t>
        </is>
      </c>
    </row>
    <row r="39">
      <c r="A39" s="72" t="inlineStr">
        <is>
          <t xml:space="preserve">         regresi berganda Y = β₀ + β₁X₁ + β₂X₂ + β₃X₃</t>
        </is>
      </c>
    </row>
    <row r="40">
      <c r="A40" s="71" t="inlineStr"/>
    </row>
    <row r="41">
      <c r="A41" s="76" t="inlineStr">
        <is>
          <t>Kalau matrix X kita cuma 3 kolom (X1, X2, X3), perkalian dengan β jadi:</t>
        </is>
      </c>
    </row>
    <row r="42">
      <c r="A42" s="72" t="inlineStr">
        <is>
          <t xml:space="preserve">   X·β = X₁·β₁ + X₂·β₂ + X₃·β₃    (TIDAK ada β₀!)</t>
        </is>
      </c>
    </row>
    <row r="43">
      <c r="A43" s="71" t="inlineStr"/>
    </row>
    <row r="44">
      <c r="A44" s="76" t="inlineStr">
        <is>
          <t>Solusi: tambahkan kolom 1 (intercept) sehingga β₀ bisa masuk:</t>
        </is>
      </c>
    </row>
    <row r="45">
      <c r="A45" s="72" t="inlineStr">
        <is>
          <t xml:space="preserve">   X·β = 1·β₀ + X₁·β₁ + X₂·β₂ + X₃·β₃ = β₀ + X₁·β₁ + ...  ✓</t>
        </is>
      </c>
    </row>
    <row r="46">
      <c r="A46" s="71" t="inlineStr"/>
    </row>
    <row r="47">
      <c r="A47" s="76" t="inlineStr">
        <is>
          <t>Tanpa kolom 1, regresi terpaksa lewat origin (0,0,0,0). BUKAN realitas.</t>
        </is>
      </c>
    </row>
    <row r="48">
      <c r="A48" s="71" t="inlineStr"/>
    </row>
    <row r="49">
      <c r="A49" s="72" t="inlineStr">
        <is>
          <t>🎯 Analogi: rumus garis lurus y = mx + b. Kalau b = 0 dipaksa, garis lewat (0,0).</t>
        </is>
      </c>
    </row>
    <row r="50">
      <c r="A50" s="72" t="inlineStr">
        <is>
          <t xml:space="preserve">   Padahal kita mau garis bisa muncul di mana saja.</t>
        </is>
      </c>
    </row>
    <row r="51">
      <c r="A51" s="71" t="inlineStr"/>
    </row>
    <row r="52">
      <c r="A52" s="71" t="inlineStr">
        <is>
          <t>📍 Lanjut ke Sheet 8 untuk hitung X'X dari matrix ini.</t>
        </is>
      </c>
    </row>
  </sheetData>
  <mergeCells count="19">
    <mergeCell ref="A41:F41"/>
    <mergeCell ref="A46:F46"/>
    <mergeCell ref="A37:F37"/>
    <mergeCell ref="A50:F50"/>
    <mergeCell ref="A2:F2"/>
    <mergeCell ref="A47:F47"/>
    <mergeCell ref="A42:F42"/>
    <mergeCell ref="A43:F43"/>
    <mergeCell ref="A38:F38"/>
    <mergeCell ref="A52:F52"/>
    <mergeCell ref="A44:F44"/>
    <mergeCell ref="A40:F40"/>
    <mergeCell ref="A48:F48"/>
    <mergeCell ref="A39:F39"/>
    <mergeCell ref="A49:F49"/>
    <mergeCell ref="A51:F51"/>
    <mergeCell ref="A36:F36"/>
    <mergeCell ref="A1:F1"/>
    <mergeCell ref="A45:F45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G30"/>
  <sheetViews>
    <sheetView workbookViewId="0">
      <selection activeCell="A1" sqref="A1"/>
    </sheetView>
  </sheetViews>
  <sheetFormatPr baseColWidth="8" defaultRowHeight="15"/>
  <cols>
    <col width="6" customWidth="1" min="1" max="1"/>
    <col width="14" customWidth="1" min="2" max="2"/>
    <col width="14" customWidth="1" min="3" max="3"/>
    <col width="14" customWidth="1" min="4" max="4"/>
    <col width="14" customWidth="1" min="5" max="5"/>
    <col width="14" customWidth="1" min="6" max="6"/>
  </cols>
  <sheetData>
    <row r="1" ht="22" customHeight="1">
      <c r="A1" s="10" t="inlineStr">
        <is>
          <t>🧮 Sheet 8 — X'X (matrix 4×4)</t>
        </is>
      </c>
    </row>
    <row r="2">
      <c r="A2" s="54" t="inlineStr">
        <is>
          <t>Setiap elemen X'X[i,j] = SUMPRODUCT(kolom i, kolom j) dari Sheet 7.</t>
        </is>
      </c>
    </row>
    <row r="3"/>
    <row r="4">
      <c r="A4" s="77" t="inlineStr">
        <is>
          <t>X'X =</t>
        </is>
      </c>
    </row>
    <row r="5">
      <c r="C5" s="78" t="inlineStr">
        <is>
          <t>Intercept</t>
        </is>
      </c>
      <c r="D5" s="78" t="inlineStr">
        <is>
          <t>X1</t>
        </is>
      </c>
      <c r="E5" s="78" t="inlineStr">
        <is>
          <t>X2</t>
        </is>
      </c>
      <c r="F5" s="78" t="inlineStr">
        <is>
          <t>X3</t>
        </is>
      </c>
    </row>
    <row r="6">
      <c r="B6" s="78" t="inlineStr">
        <is>
          <t>Intercept</t>
        </is>
      </c>
      <c r="C6" s="79">
        <f>SUMPRODUCT('7_Matrix_X'!B5:B34,'7_Matrix_X'!B5:B34)</f>
        <v/>
      </c>
      <c r="D6" s="79">
        <f>SUMPRODUCT('7_Matrix_X'!B5:B34,'7_Matrix_X'!C5:C34)</f>
        <v/>
      </c>
      <c r="E6" s="79">
        <f>SUMPRODUCT('7_Matrix_X'!B5:B34,'7_Matrix_X'!D5:D34)</f>
        <v/>
      </c>
      <c r="F6" s="79">
        <f>SUMPRODUCT('7_Matrix_X'!B5:B34,'7_Matrix_X'!E5:E34)</f>
        <v/>
      </c>
    </row>
    <row r="7">
      <c r="B7" s="78" t="inlineStr">
        <is>
          <t>X1</t>
        </is>
      </c>
      <c r="C7" s="79">
        <f>SUMPRODUCT('7_Matrix_X'!C5:C34,'7_Matrix_X'!B5:B34)</f>
        <v/>
      </c>
      <c r="D7" s="79">
        <f>SUMPRODUCT('7_Matrix_X'!C5:C34,'7_Matrix_X'!C5:C34)</f>
        <v/>
      </c>
      <c r="E7" s="79">
        <f>SUMPRODUCT('7_Matrix_X'!C5:C34,'7_Matrix_X'!D5:D34)</f>
        <v/>
      </c>
      <c r="F7" s="79">
        <f>SUMPRODUCT('7_Matrix_X'!C5:C34,'7_Matrix_X'!E5:E34)</f>
        <v/>
      </c>
    </row>
    <row r="8">
      <c r="B8" s="78" t="inlineStr">
        <is>
          <t>X2</t>
        </is>
      </c>
      <c r="C8" s="79">
        <f>SUMPRODUCT('7_Matrix_X'!D5:D34,'7_Matrix_X'!B5:B34)</f>
        <v/>
      </c>
      <c r="D8" s="79">
        <f>SUMPRODUCT('7_Matrix_X'!D5:D34,'7_Matrix_X'!C5:C34)</f>
        <v/>
      </c>
      <c r="E8" s="79">
        <f>SUMPRODUCT('7_Matrix_X'!D5:D34,'7_Matrix_X'!D5:D34)</f>
        <v/>
      </c>
      <c r="F8" s="79">
        <f>SUMPRODUCT('7_Matrix_X'!D5:D34,'7_Matrix_X'!E5:E34)</f>
        <v/>
      </c>
    </row>
    <row r="9">
      <c r="B9" s="78" t="inlineStr">
        <is>
          <t>X3</t>
        </is>
      </c>
      <c r="C9" s="79">
        <f>SUMPRODUCT('7_Matrix_X'!E5:E34,'7_Matrix_X'!B5:B34)</f>
        <v/>
      </c>
      <c r="D9" s="79">
        <f>SUMPRODUCT('7_Matrix_X'!E5:E34,'7_Matrix_X'!C5:C34)</f>
        <v/>
      </c>
      <c r="E9" s="79">
        <f>SUMPRODUCT('7_Matrix_X'!E5:E34,'7_Matrix_X'!D5:D34)</f>
        <v/>
      </c>
      <c r="F9" s="79">
        <f>SUMPRODUCT('7_Matrix_X'!E5:E34,'7_Matrix_X'!E5:E34)</f>
        <v/>
      </c>
    </row>
    <row r="10"/>
    <row r="11"/>
    <row r="12">
      <c r="A12" s="70" t="inlineStr">
        <is>
          <t>💡 LOGIKA X'X — KENAPA SUMPRODUCT?</t>
        </is>
      </c>
    </row>
    <row r="13">
      <c r="A13" s="54" t="inlineStr"/>
    </row>
    <row r="14">
      <c r="A14" s="54" t="inlineStr">
        <is>
          <t>Ingat: X'X adalah matrix transpose X dikali matrix X (ukurannya 4×4).</t>
        </is>
      </c>
    </row>
    <row r="15">
      <c r="A15" s="54" t="inlineStr">
        <is>
          <t>Aturan perkalian matrix: C[i,j] = SUM dari (A baris i × B kolom j).</t>
        </is>
      </c>
    </row>
    <row r="16">
      <c r="A16" s="54" t="inlineStr"/>
    </row>
    <row r="17">
      <c r="A17" s="54" t="inlineStr">
        <is>
          <t>X' baris i = X kolom i (karena transpose membalik baris/kolom).</t>
        </is>
      </c>
    </row>
    <row r="18">
      <c r="A18" s="54" t="inlineStr">
        <is>
          <t>Jadi X'X[i,j] = SUM(X kolom i × X kolom j).</t>
        </is>
      </c>
    </row>
    <row r="19">
      <c r="A19" s="54" t="inlineStr"/>
    </row>
    <row r="20">
      <c r="A20" s="54" t="inlineStr">
        <is>
          <t>Di Excel, SUM(array1 × array2) = SUMPRODUCT(array1, array2). Praktis!</t>
        </is>
      </c>
    </row>
    <row r="21">
      <c r="A21" s="54" t="inlineStr"/>
    </row>
    <row r="22">
      <c r="A22" s="54" t="inlineStr">
        <is>
          <t>Contoh konkret:</t>
        </is>
      </c>
    </row>
    <row r="23">
      <c r="A23" s="54" t="inlineStr">
        <is>
          <t xml:space="preserve">   X'X[1,1] = SUMPRODUCT(Intercept_col, Intercept_col) = Σ(1×1) = 30 ← n</t>
        </is>
      </c>
    </row>
    <row r="24">
      <c r="A24" s="54" t="inlineStr">
        <is>
          <t xml:space="preserve">   X'X[1,2] = SUMPRODUCT(Intercept_col, X1_col) = Σ(X1) = total IPK S1</t>
        </is>
      </c>
    </row>
    <row r="25">
      <c r="A25" s="54" t="inlineStr">
        <is>
          <t xml:space="preserve">   X'X[2,3] = SUMPRODUCT(X1_col, X2_col) = Σ(X1·X2)</t>
        </is>
      </c>
    </row>
    <row r="26">
      <c r="A26" s="54" t="inlineStr"/>
    </row>
    <row r="27">
      <c r="A27" s="72" t="inlineStr">
        <is>
          <t>🎯 SANITY CHECK: X'X selalu SIMETRIS. X'X[i,j] = X'X[j,i].</t>
        </is>
      </c>
    </row>
    <row r="28">
      <c r="A28" s="54" t="inlineStr">
        <is>
          <t xml:space="preserve">   Cek: X'X[1,2] harusnya sama dengan X'X[2,1]. Cocok ✓</t>
        </is>
      </c>
    </row>
    <row r="29">
      <c r="A29" s="54" t="inlineStr"/>
    </row>
    <row r="30">
      <c r="A30" s="54" t="inlineStr">
        <is>
          <t>📍 Lanjut ke Sheet 9 untuk hitung (X'X)⁻¹.</t>
        </is>
      </c>
    </row>
  </sheetData>
  <mergeCells count="21">
    <mergeCell ref="A14:G14"/>
    <mergeCell ref="A17:G17"/>
    <mergeCell ref="A22:G22"/>
    <mergeCell ref="A20:G20"/>
    <mergeCell ref="A29:G29"/>
    <mergeCell ref="A19:G19"/>
    <mergeCell ref="A28:G28"/>
    <mergeCell ref="A13:G13"/>
    <mergeCell ref="A24:G24"/>
    <mergeCell ref="A30:G30"/>
    <mergeCell ref="A15:G15"/>
    <mergeCell ref="A16:G16"/>
    <mergeCell ref="A25:G25"/>
    <mergeCell ref="A18:G18"/>
    <mergeCell ref="A27:G27"/>
    <mergeCell ref="A21:G21"/>
    <mergeCell ref="A1:F1"/>
    <mergeCell ref="A12:G12"/>
    <mergeCell ref="A26:G26"/>
    <mergeCell ref="A2:G2"/>
    <mergeCell ref="A23:G23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stdsquare2-generator</dc:creator>
  <dcterms:created xmlns:dcterms="http://purl.org/dc/terms/" xmlns:xsi="http://www.w3.org/2001/XMLSchema-instance" xsi:type="dcterms:W3CDTF">2026-01-01T00:00:00Z</dcterms:created>
  <dcterms:modified xmlns:dcterms="http://purl.org/dc/terms/" xmlns:xsi="http://www.w3.org/2001/XMLSchema-instance" xsi:type="dcterms:W3CDTF">2026-06-14T01:45:33Z</dcterms:modified>
  <cp:lastModifiedBy>stdsquare2-generator</cp:lastModifiedBy>
</cp:coreProperties>
</file>